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neDrive - SZ\Plocha\"/>
    </mc:Choice>
  </mc:AlternateContent>
  <bookViews>
    <workbookView xWindow="240" yWindow="120" windowWidth="14940" windowHeight="9225" activeTab="1"/>
  </bookViews>
  <sheets>
    <sheet name="Rekapitulace" sheetId="1" r:id="rId1"/>
    <sheet name="D.1.3_PS 02-05-01" sheetId="2" r:id="rId2"/>
    <sheet name="D.2.3_SO 02-01-01" sheetId="3" r:id="rId3"/>
    <sheet name="D.2.3_SO 02-01-02" sheetId="4" r:id="rId4"/>
    <sheet name="D.2.3_SO 02-06-01" sheetId="5" r:id="rId5"/>
    <sheet name="SO 98-98" sheetId="6" r:id="rId6"/>
  </sheets>
  <calcPr calcId="162913"/>
  <webPublishing codePage="0"/>
</workbook>
</file>

<file path=xl/calcChain.xml><?xml version="1.0" encoding="utf-8"?>
<calcChain xmlns="http://schemas.openxmlformats.org/spreadsheetml/2006/main">
  <c r="I272" i="2" l="1"/>
  <c r="I268" i="2"/>
  <c r="I264" i="2"/>
  <c r="O264" i="2" s="1"/>
  <c r="I260" i="2"/>
  <c r="I255" i="2"/>
  <c r="I251" i="2"/>
  <c r="I247" i="2"/>
  <c r="O247" i="2" s="1"/>
  <c r="I243" i="2"/>
  <c r="I239" i="2"/>
  <c r="I234" i="2"/>
  <c r="O234" i="2" s="1"/>
  <c r="I230" i="2"/>
  <c r="I226" i="2"/>
  <c r="I222" i="2"/>
  <c r="I218" i="2"/>
  <c r="I214" i="2"/>
  <c r="I210" i="2"/>
  <c r="I206" i="2"/>
  <c r="I202" i="2"/>
  <c r="O202" i="2" s="1"/>
  <c r="I198" i="2"/>
  <c r="I194" i="2"/>
  <c r="I190" i="2"/>
  <c r="I186" i="2"/>
  <c r="O186" i="2" s="1"/>
  <c r="I182" i="2"/>
  <c r="I178" i="2"/>
  <c r="I174" i="2"/>
  <c r="I170" i="2"/>
  <c r="O170" i="2" s="1"/>
  <c r="I166" i="2"/>
  <c r="I162" i="2"/>
  <c r="I158" i="2"/>
  <c r="I154" i="2"/>
  <c r="I150" i="2"/>
  <c r="I146" i="2"/>
  <c r="I142" i="2"/>
  <c r="I138" i="2"/>
  <c r="O138" i="2" s="1"/>
  <c r="I134" i="2"/>
  <c r="I130" i="2"/>
  <c r="I126" i="2"/>
  <c r="I122" i="2"/>
  <c r="O122" i="2" s="1"/>
  <c r="I117" i="2"/>
  <c r="I113" i="2"/>
  <c r="I109" i="2"/>
  <c r="O109" i="2" s="1"/>
  <c r="I105" i="2"/>
  <c r="I101" i="2"/>
  <c r="I96" i="2"/>
  <c r="O96" i="2" s="1"/>
  <c r="I92" i="2"/>
  <c r="I88" i="2"/>
  <c r="I84" i="2"/>
  <c r="I80" i="2"/>
  <c r="I76" i="2"/>
  <c r="I72" i="2"/>
  <c r="I68" i="2"/>
  <c r="I64" i="2"/>
  <c r="O64" i="2" s="1"/>
  <c r="I60" i="2"/>
  <c r="I56" i="2"/>
  <c r="I52" i="2"/>
  <c r="I48" i="2"/>
  <c r="O48" i="2" s="1"/>
  <c r="I44" i="2"/>
  <c r="I39" i="2"/>
  <c r="I35" i="2"/>
  <c r="I31" i="2"/>
  <c r="I26" i="2"/>
  <c r="I22" i="2"/>
  <c r="O22" i="2" s="1"/>
  <c r="I18" i="2"/>
  <c r="I14" i="2"/>
  <c r="I10" i="2"/>
  <c r="O14" i="2"/>
  <c r="O26" i="2"/>
  <c r="O56" i="2"/>
  <c r="O68" i="2"/>
  <c r="O84" i="2"/>
  <c r="O88" i="2"/>
  <c r="O113" i="2"/>
  <c r="O117" i="2"/>
  <c r="O130" i="2"/>
  <c r="O146" i="2"/>
  <c r="O162" i="2"/>
  <c r="O178" i="2"/>
  <c r="O194" i="2"/>
  <c r="O210" i="2"/>
  <c r="O226" i="2"/>
  <c r="O255" i="2"/>
  <c r="O268" i="2"/>
  <c r="O251" i="2"/>
  <c r="O80" i="2"/>
  <c r="O39" i="2"/>
  <c r="O35" i="2"/>
  <c r="I34" i="6"/>
  <c r="O34" i="6" s="1"/>
  <c r="I30" i="6"/>
  <c r="O30" i="6" s="1"/>
  <c r="I26" i="6"/>
  <c r="O21" i="6"/>
  <c r="I21" i="6"/>
  <c r="I17" i="6"/>
  <c r="O17" i="6" s="1"/>
  <c r="I13" i="6"/>
  <c r="I9" i="6"/>
  <c r="O9" i="6" s="1"/>
  <c r="I293" i="5"/>
  <c r="O293" i="5" s="1"/>
  <c r="O289" i="5"/>
  <c r="I289" i="5"/>
  <c r="I285" i="5"/>
  <c r="O285" i="5" s="1"/>
  <c r="I281" i="5"/>
  <c r="I277" i="5"/>
  <c r="O277" i="5" s="1"/>
  <c r="I272" i="5"/>
  <c r="O272" i="5" s="1"/>
  <c r="I268" i="5"/>
  <c r="O268" i="5" s="1"/>
  <c r="O264" i="5"/>
  <c r="I264" i="5"/>
  <c r="I260" i="5"/>
  <c r="O260" i="5" s="1"/>
  <c r="I256" i="5"/>
  <c r="O256" i="5" s="1"/>
  <c r="I252" i="5"/>
  <c r="O252" i="5" s="1"/>
  <c r="I248" i="5"/>
  <c r="O248" i="5" s="1"/>
  <c r="I244" i="5"/>
  <c r="O244" i="5" s="1"/>
  <c r="I240" i="5"/>
  <c r="O240" i="5" s="1"/>
  <c r="R235" i="5" s="1"/>
  <c r="O235" i="5" s="1"/>
  <c r="I236" i="5"/>
  <c r="O236" i="5" s="1"/>
  <c r="I231" i="5"/>
  <c r="O231" i="5" s="1"/>
  <c r="I227" i="5"/>
  <c r="O227" i="5" s="1"/>
  <c r="I223" i="5"/>
  <c r="O223" i="5" s="1"/>
  <c r="I219" i="5"/>
  <c r="O219" i="5" s="1"/>
  <c r="I215" i="5"/>
  <c r="O215" i="5" s="1"/>
  <c r="I211" i="5"/>
  <c r="O211" i="5" s="1"/>
  <c r="O207" i="5"/>
  <c r="I207" i="5"/>
  <c r="I203" i="5"/>
  <c r="O203" i="5" s="1"/>
  <c r="I199" i="5"/>
  <c r="O199" i="5" s="1"/>
  <c r="I195" i="5"/>
  <c r="O195" i="5" s="1"/>
  <c r="I191" i="5"/>
  <c r="O191" i="5" s="1"/>
  <c r="I186" i="5"/>
  <c r="O186" i="5" s="1"/>
  <c r="O182" i="5"/>
  <c r="I182" i="5"/>
  <c r="I178" i="5"/>
  <c r="O178" i="5" s="1"/>
  <c r="I174" i="5"/>
  <c r="O174" i="5" s="1"/>
  <c r="I170" i="5"/>
  <c r="O170" i="5" s="1"/>
  <c r="I166" i="5"/>
  <c r="O166" i="5" s="1"/>
  <c r="I162" i="5"/>
  <c r="O162" i="5" s="1"/>
  <c r="I158" i="5"/>
  <c r="O158" i="5" s="1"/>
  <c r="I154" i="5"/>
  <c r="O154" i="5" s="1"/>
  <c r="O150" i="5"/>
  <c r="I150" i="5"/>
  <c r="I146" i="5"/>
  <c r="O146" i="5" s="1"/>
  <c r="Q145" i="5"/>
  <c r="I145" i="5" s="1"/>
  <c r="I141" i="5"/>
  <c r="O141" i="5" s="1"/>
  <c r="I137" i="5"/>
  <c r="O137" i="5" s="1"/>
  <c r="I133" i="5"/>
  <c r="O133" i="5" s="1"/>
  <c r="I129" i="5"/>
  <c r="O129" i="5" s="1"/>
  <c r="O125" i="5"/>
  <c r="I125" i="5"/>
  <c r="I121" i="5"/>
  <c r="O121" i="5" s="1"/>
  <c r="I117" i="5"/>
  <c r="O117" i="5" s="1"/>
  <c r="I113" i="5"/>
  <c r="O113" i="5" s="1"/>
  <c r="I109" i="5"/>
  <c r="O109" i="5" s="1"/>
  <c r="I105" i="5"/>
  <c r="O105" i="5" s="1"/>
  <c r="I101" i="5"/>
  <c r="O101" i="5" s="1"/>
  <c r="I97" i="5"/>
  <c r="O97" i="5" s="1"/>
  <c r="O93" i="5"/>
  <c r="I93" i="5"/>
  <c r="I89" i="5"/>
  <c r="O89" i="5" s="1"/>
  <c r="I85" i="5"/>
  <c r="O85" i="5" s="1"/>
  <c r="I81" i="5"/>
  <c r="O81" i="5" s="1"/>
  <c r="I77" i="5"/>
  <c r="O77" i="5" s="1"/>
  <c r="Q76" i="5"/>
  <c r="I76" i="5" s="1"/>
  <c r="I72" i="5"/>
  <c r="O72" i="5" s="1"/>
  <c r="O68" i="5"/>
  <c r="R67" i="5" s="1"/>
  <c r="O67" i="5" s="1"/>
  <c r="I68" i="5"/>
  <c r="I63" i="5"/>
  <c r="O63" i="5" s="1"/>
  <c r="I59" i="5"/>
  <c r="O59" i="5" s="1"/>
  <c r="I55" i="5"/>
  <c r="O55" i="5" s="1"/>
  <c r="I51" i="5"/>
  <c r="O51" i="5" s="1"/>
  <c r="R46" i="5" s="1"/>
  <c r="O46" i="5" s="1"/>
  <c r="I47" i="5"/>
  <c r="O47" i="5" s="1"/>
  <c r="I42" i="5"/>
  <c r="O42" i="5" s="1"/>
  <c r="I38" i="5"/>
  <c r="O38" i="5" s="1"/>
  <c r="I34" i="5"/>
  <c r="O34" i="5" s="1"/>
  <c r="I30" i="5"/>
  <c r="O30" i="5" s="1"/>
  <c r="I26" i="5"/>
  <c r="O26" i="5" s="1"/>
  <c r="I22" i="5"/>
  <c r="O22" i="5" s="1"/>
  <c r="O18" i="5"/>
  <c r="I18" i="5"/>
  <c r="I14" i="5"/>
  <c r="O14" i="5" s="1"/>
  <c r="I10" i="5"/>
  <c r="I64" i="4"/>
  <c r="O64" i="4" s="1"/>
  <c r="R63" i="4" s="1"/>
  <c r="O63" i="4" s="1"/>
  <c r="Q63" i="4"/>
  <c r="I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1" i="4"/>
  <c r="I31" i="4"/>
  <c r="I26" i="4"/>
  <c r="O26" i="4" s="1"/>
  <c r="I22" i="4"/>
  <c r="O22" i="4" s="1"/>
  <c r="I18" i="4"/>
  <c r="O18" i="4" s="1"/>
  <c r="I14" i="4"/>
  <c r="O14" i="4" s="1"/>
  <c r="I10" i="4"/>
  <c r="I397" i="3"/>
  <c r="O397" i="3" s="1"/>
  <c r="I393" i="3"/>
  <c r="O393" i="3" s="1"/>
  <c r="I389" i="3"/>
  <c r="O389" i="3" s="1"/>
  <c r="I385" i="3"/>
  <c r="O385" i="3" s="1"/>
  <c r="I381" i="3"/>
  <c r="O376" i="3"/>
  <c r="R371" i="3" s="1"/>
  <c r="O371" i="3" s="1"/>
  <c r="I376" i="3"/>
  <c r="I372" i="3"/>
  <c r="O372" i="3" s="1"/>
  <c r="Q371" i="3"/>
  <c r="I371" i="3"/>
  <c r="I367" i="3"/>
  <c r="O367" i="3" s="1"/>
  <c r="I363" i="3"/>
  <c r="O363" i="3" s="1"/>
  <c r="O359" i="3"/>
  <c r="I359" i="3"/>
  <c r="I355" i="3"/>
  <c r="O355" i="3" s="1"/>
  <c r="I351" i="3"/>
  <c r="O351" i="3" s="1"/>
  <c r="I347" i="3"/>
  <c r="O347" i="3" s="1"/>
  <c r="I343" i="3"/>
  <c r="O343" i="3" s="1"/>
  <c r="I339" i="3"/>
  <c r="O339" i="3" s="1"/>
  <c r="I335" i="3"/>
  <c r="O335" i="3" s="1"/>
  <c r="I331" i="3"/>
  <c r="O331" i="3" s="1"/>
  <c r="O327" i="3"/>
  <c r="I327" i="3"/>
  <c r="I323" i="3"/>
  <c r="O323" i="3" s="1"/>
  <c r="O319" i="3"/>
  <c r="I319" i="3"/>
  <c r="I315" i="3"/>
  <c r="O315" i="3" s="1"/>
  <c r="I311" i="3"/>
  <c r="O311" i="3" s="1"/>
  <c r="I307" i="3"/>
  <c r="O307" i="3" s="1"/>
  <c r="I303" i="3"/>
  <c r="O303" i="3" s="1"/>
  <c r="I299" i="3"/>
  <c r="O299" i="3" s="1"/>
  <c r="O295" i="3"/>
  <c r="I295" i="3"/>
  <c r="I291" i="3"/>
  <c r="O291" i="3" s="1"/>
  <c r="I287" i="3"/>
  <c r="O287" i="3" s="1"/>
  <c r="I283" i="3"/>
  <c r="O283" i="3" s="1"/>
  <c r="I279" i="3"/>
  <c r="O279" i="3" s="1"/>
  <c r="I275" i="3"/>
  <c r="O275" i="3" s="1"/>
  <c r="I271" i="3"/>
  <c r="O271" i="3" s="1"/>
  <c r="Q270" i="3"/>
  <c r="I270" i="3" s="1"/>
  <c r="I266" i="3"/>
  <c r="O266" i="3" s="1"/>
  <c r="I262" i="3"/>
  <c r="O262" i="3" s="1"/>
  <c r="I258" i="3"/>
  <c r="O258" i="3" s="1"/>
  <c r="I254" i="3"/>
  <c r="O254" i="3" s="1"/>
  <c r="I250" i="3"/>
  <c r="O250" i="3" s="1"/>
  <c r="I246" i="3"/>
  <c r="O246" i="3" s="1"/>
  <c r="I242" i="3"/>
  <c r="O238" i="3"/>
  <c r="I238" i="3"/>
  <c r="I233" i="3"/>
  <c r="O233" i="3" s="1"/>
  <c r="I229" i="3"/>
  <c r="O224" i="3"/>
  <c r="I224" i="3"/>
  <c r="I220" i="3"/>
  <c r="O220" i="3" s="1"/>
  <c r="O216" i="3"/>
  <c r="I216" i="3"/>
  <c r="I212" i="3"/>
  <c r="O212" i="3" s="1"/>
  <c r="O208" i="3"/>
  <c r="I208" i="3"/>
  <c r="I204" i="3"/>
  <c r="O204" i="3" s="1"/>
  <c r="O200" i="3"/>
  <c r="I200" i="3"/>
  <c r="I196" i="3"/>
  <c r="O196" i="3" s="1"/>
  <c r="O192" i="3"/>
  <c r="I192" i="3"/>
  <c r="I188" i="3"/>
  <c r="O188" i="3" s="1"/>
  <c r="O184" i="3"/>
  <c r="I184" i="3"/>
  <c r="I180" i="3"/>
  <c r="O180" i="3" s="1"/>
  <c r="O176" i="3"/>
  <c r="I176" i="3"/>
  <c r="I172" i="3"/>
  <c r="O172" i="3" s="1"/>
  <c r="O168" i="3"/>
  <c r="I168" i="3"/>
  <c r="I164" i="3"/>
  <c r="O164" i="3" s="1"/>
  <c r="O160" i="3"/>
  <c r="I160" i="3"/>
  <c r="I156" i="3"/>
  <c r="O156" i="3" s="1"/>
  <c r="O152" i="3"/>
  <c r="I152" i="3"/>
  <c r="I148" i="3"/>
  <c r="O148" i="3" s="1"/>
  <c r="O144" i="3"/>
  <c r="I144" i="3"/>
  <c r="I140" i="3"/>
  <c r="O140" i="3" s="1"/>
  <c r="O136" i="3"/>
  <c r="I136" i="3"/>
  <c r="I132" i="3"/>
  <c r="O132" i="3" s="1"/>
  <c r="O128" i="3"/>
  <c r="I128" i="3"/>
  <c r="I124" i="3"/>
  <c r="O124" i="3" s="1"/>
  <c r="O120" i="3"/>
  <c r="I120" i="3"/>
  <c r="I116" i="3"/>
  <c r="O116" i="3" s="1"/>
  <c r="O112" i="3"/>
  <c r="I112" i="3"/>
  <c r="I108" i="3"/>
  <c r="O108" i="3" s="1"/>
  <c r="O104" i="3"/>
  <c r="I104" i="3"/>
  <c r="I100" i="3"/>
  <c r="O100" i="3" s="1"/>
  <c r="O96" i="3"/>
  <c r="I96" i="3"/>
  <c r="I92" i="3"/>
  <c r="O92" i="3" s="1"/>
  <c r="O88" i="3"/>
  <c r="I88" i="3"/>
  <c r="I84" i="3"/>
  <c r="O84" i="3" s="1"/>
  <c r="O80" i="3"/>
  <c r="I80" i="3"/>
  <c r="I76" i="3"/>
  <c r="O76" i="3" s="1"/>
  <c r="O72" i="3"/>
  <c r="I72" i="3"/>
  <c r="I68" i="3"/>
  <c r="O68" i="3" s="1"/>
  <c r="O64" i="3"/>
  <c r="I64" i="3"/>
  <c r="I60" i="3"/>
  <c r="O60" i="3" s="1"/>
  <c r="O56" i="3"/>
  <c r="I56" i="3"/>
  <c r="I51" i="3"/>
  <c r="O51" i="3" s="1"/>
  <c r="O47" i="3"/>
  <c r="I47" i="3"/>
  <c r="I43" i="3"/>
  <c r="O43" i="3" s="1"/>
  <c r="O39" i="3"/>
  <c r="I39" i="3"/>
  <c r="I34" i="3"/>
  <c r="O34" i="3" s="1"/>
  <c r="O30" i="3"/>
  <c r="I30" i="3"/>
  <c r="I26" i="3"/>
  <c r="O26" i="3" s="1"/>
  <c r="O22" i="3"/>
  <c r="I22" i="3"/>
  <c r="I18" i="3"/>
  <c r="O18" i="3" s="1"/>
  <c r="O14" i="3"/>
  <c r="I14" i="3"/>
  <c r="I10" i="3"/>
  <c r="O272" i="2"/>
  <c r="O243" i="2"/>
  <c r="O230" i="2"/>
  <c r="O222" i="2"/>
  <c r="O218" i="2"/>
  <c r="O214" i="2"/>
  <c r="O206" i="2"/>
  <c r="O198" i="2"/>
  <c r="O190" i="2"/>
  <c r="O182" i="2"/>
  <c r="O174" i="2"/>
  <c r="O166" i="2"/>
  <c r="O158" i="2"/>
  <c r="O154" i="2"/>
  <c r="O150" i="2"/>
  <c r="O142" i="2"/>
  <c r="O134" i="2"/>
  <c r="O126" i="2"/>
  <c r="O105" i="2"/>
  <c r="O92" i="2"/>
  <c r="O76" i="2"/>
  <c r="O72" i="2"/>
  <c r="O60" i="2"/>
  <c r="O52" i="2"/>
  <c r="O31" i="2"/>
  <c r="O18" i="2"/>
  <c r="Q259" i="2" l="1"/>
  <c r="I259" i="2" s="1"/>
  <c r="R30" i="2"/>
  <c r="O30" i="2" s="1"/>
  <c r="O260" i="2"/>
  <c r="Q238" i="2"/>
  <c r="I238" i="2" s="1"/>
  <c r="O239" i="2"/>
  <c r="R238" i="2" s="1"/>
  <c r="O238" i="2" s="1"/>
  <c r="Q9" i="5"/>
  <c r="I9" i="5" s="1"/>
  <c r="O10" i="5"/>
  <c r="R9" i="5" s="1"/>
  <c r="O9" i="5" s="1"/>
  <c r="O2" i="5" s="1"/>
  <c r="D13" i="1" s="1"/>
  <c r="O13" i="6"/>
  <c r="R8" i="6" s="1"/>
  <c r="O8" i="6" s="1"/>
  <c r="Q8" i="6"/>
  <c r="I8" i="6" s="1"/>
  <c r="O26" i="6"/>
  <c r="R25" i="6" s="1"/>
  <c r="O25" i="6" s="1"/>
  <c r="Q25" i="6"/>
  <c r="I25" i="6" s="1"/>
  <c r="Q100" i="2"/>
  <c r="I100" i="2" s="1"/>
  <c r="O101" i="2"/>
  <c r="R100" i="2" s="1"/>
  <c r="O100" i="2" s="1"/>
  <c r="Q121" i="2"/>
  <c r="I121" i="2" s="1"/>
  <c r="Q38" i="3"/>
  <c r="I38" i="3" s="1"/>
  <c r="Q55" i="3"/>
  <c r="I55" i="3" s="1"/>
  <c r="Q228" i="3"/>
  <c r="I228" i="3" s="1"/>
  <c r="O229" i="3"/>
  <c r="R228" i="3" s="1"/>
  <c r="O228" i="3" s="1"/>
  <c r="R270" i="3"/>
  <c r="O270" i="3" s="1"/>
  <c r="R76" i="5"/>
  <c r="O76" i="5" s="1"/>
  <c r="O281" i="5"/>
  <c r="R276" i="5" s="1"/>
  <c r="O276" i="5" s="1"/>
  <c r="Q276" i="5"/>
  <c r="I276" i="5" s="1"/>
  <c r="Q9" i="2"/>
  <c r="I9" i="2" s="1"/>
  <c r="O10" i="2"/>
  <c r="R9" i="2" s="1"/>
  <c r="O9" i="2" s="1"/>
  <c r="Q30" i="2"/>
  <c r="I30" i="2" s="1"/>
  <c r="Q43" i="2"/>
  <c r="I43" i="2" s="1"/>
  <c r="O44" i="2"/>
  <c r="R43" i="2" s="1"/>
  <c r="O43" i="2" s="1"/>
  <c r="R259" i="2"/>
  <c r="O259" i="2" s="1"/>
  <c r="Q9" i="3"/>
  <c r="I9" i="3" s="1"/>
  <c r="O10" i="3"/>
  <c r="R9" i="3" s="1"/>
  <c r="O9" i="3" s="1"/>
  <c r="R237" i="3"/>
  <c r="O237" i="3" s="1"/>
  <c r="O381" i="3"/>
  <c r="R380" i="3" s="1"/>
  <c r="O380" i="3" s="1"/>
  <c r="Q380" i="3"/>
  <c r="I380" i="3" s="1"/>
  <c r="O10" i="4"/>
  <c r="R9" i="4" s="1"/>
  <c r="O9" i="4" s="1"/>
  <c r="Q9" i="4"/>
  <c r="I9" i="4" s="1"/>
  <c r="I3" i="4" s="1"/>
  <c r="C12" i="1" s="1"/>
  <c r="Q190" i="5"/>
  <c r="I190" i="5" s="1"/>
  <c r="R121" i="2"/>
  <c r="O121" i="2" s="1"/>
  <c r="R38" i="3"/>
  <c r="O38" i="3" s="1"/>
  <c r="R55" i="3"/>
  <c r="O55" i="3" s="1"/>
  <c r="O242" i="3"/>
  <c r="Q237" i="3"/>
  <c r="I237" i="3" s="1"/>
  <c r="O35" i="4"/>
  <c r="R30" i="4" s="1"/>
  <c r="O30" i="4" s="1"/>
  <c r="Q30" i="4"/>
  <c r="I30" i="4" s="1"/>
  <c r="R145" i="5"/>
  <c r="O145" i="5" s="1"/>
  <c r="R190" i="5"/>
  <c r="O190" i="5" s="1"/>
  <c r="Q67" i="5"/>
  <c r="I67" i="5" s="1"/>
  <c r="Q46" i="5"/>
  <c r="I46" i="5" s="1"/>
  <c r="Q235" i="5"/>
  <c r="I235" i="5" s="1"/>
  <c r="I3" i="2" l="1"/>
  <c r="C10" i="1"/>
  <c r="O2" i="4"/>
  <c r="D12" i="1" s="1"/>
  <c r="E12" i="1" s="1"/>
  <c r="I3" i="5"/>
  <c r="C13" i="1" s="1"/>
  <c r="E13" i="1" s="1"/>
  <c r="I3" i="3"/>
  <c r="C11" i="1" s="1"/>
  <c r="I3" i="6"/>
  <c r="C14" i="1" s="1"/>
  <c r="O2" i="3"/>
  <c r="D11" i="1" s="1"/>
  <c r="O2" i="2"/>
  <c r="D10" i="1" s="1"/>
  <c r="O2" i="6"/>
  <c r="D14" i="1" s="1"/>
  <c r="E10" i="1" l="1"/>
  <c r="C6" i="1"/>
  <c r="E14" i="1"/>
  <c r="E11" i="1"/>
  <c r="C7" i="1" l="1"/>
</calcChain>
</file>

<file path=xl/sharedStrings.xml><?xml version="1.0" encoding="utf-8"?>
<sst xmlns="http://schemas.openxmlformats.org/spreadsheetml/2006/main" count="3592" uniqueCount="842">
  <si>
    <t>Firma: SUDOP BRNO, spol. s r.o.</t>
  </si>
  <si>
    <t>Rekapitulace ceny</t>
  </si>
  <si>
    <t>Stavba: 19125_1 - Úprava neutrálních úseků u TT Břeclav – t.ú. Břeclav – Hrušky CU 2022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</si>
  <si>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</si>
  <si>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</si>
  <si>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</si>
  <si>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</si>
  <si>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</si>
  <si>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</si>
  <si>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</si>
  <si>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</si>
  <si>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</si>
  <si>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</si>
  <si>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</si>
  <si>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</si>
  <si>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19125_1</t>
  </si>
  <si>
    <t>Úprava neutrálních úseků u TT Břeclav – t.ú. Břeclav – Hrušky CU 2022</t>
  </si>
  <si>
    <t>O</t>
  </si>
  <si>
    <t>Objekt:</t>
  </si>
  <si>
    <t>D.1.3</t>
  </si>
  <si>
    <t>Silnoproudá technologie</t>
  </si>
  <si>
    <t>O1</t>
  </si>
  <si>
    <t>Rozpočet:</t>
  </si>
  <si>
    <t>0,00</t>
  </si>
  <si>
    <t>15,00</t>
  </si>
  <si>
    <t>21,00</t>
  </si>
  <si>
    <t>3</t>
  </si>
  <si>
    <t>2</t>
  </si>
  <si>
    <t>PS 02-05-01</t>
  </si>
  <si>
    <t>Žst.Břeclav, zařízení DŘT vč.doplnění řídicího systému na ED Brno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</si>
  <si>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</si>
  <si>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</si>
  <si>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</si>
  <si>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</si>
  <si>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</si>
  <si>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</si>
  <si>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</si>
  <si>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</si>
  <si>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</si>
  <si>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</si>
  <si>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</si>
  <si>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</si>
  <si>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</si>
  <si>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</si>
  <si>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</si>
  <si>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</si>
  <si>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</si>
  <si>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</si>
  <si>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702, 703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</si>
  <si>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</si>
  <si>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</si>
  <si>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</si>
  <si>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</si>
  <si>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</si>
  <si>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</si>
  <si>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</si>
  <si>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Název položky odpovídá popisu položky</t>
  </si>
  <si>
    <t>VV</t>
  </si>
  <si>
    <t>Dle technické zprávy a příloh č.2, 3, 4  a  6. Technická specifikace položky odpovídá příslušné cenové soustavě.</t>
  </si>
  <si>
    <t>TS</t>
  </si>
  <si>
    <t>1. Položka obsahuje:  
 – přípravu podkladu pro osazení  
2. Položka neobsahuje:  
 X  
3. Způsob měření:  
Měří se metr délkový.</t>
  </si>
  <si>
    <t>703511</t>
  </si>
  <si>
    <t>ELEKTROINSTALAČNÍ LIŠTA ŠÍŘKY DO 30 MM</t>
  </si>
  <si>
    <t>703512</t>
  </si>
  <si>
    <t>ELEKTROINSTALAČNÍ LIŠTA ŠÍŘKY PŘES 30 DO 60 MM</t>
  </si>
  <si>
    <t>703751</t>
  </si>
  <si>
    <t>PROTIPOŽÁRNÍ UCPÁVKA POD ROZVADĚČ DO EI 90 MIN.</t>
  </si>
  <si>
    <t>M2</t>
  </si>
  <si>
    <t>1. Položka obsahuje:   
 – kompletní montáž, rozměření, upevnění, řezání a pod.    
 – veškerý montážní a pomocný materiál   
 – pomocné mechanismy   
2. Položka neobsahuje:   
 X   
3. Způsob měření:   
Měří se plocha v metrech čtverečných.</t>
  </si>
  <si>
    <t>703756</t>
  </si>
  <si>
    <t>PROTIPOŽÁRNÍ TMEL ( TUBA - 1000ML ),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</si>
  <si>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</si>
  <si>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</si>
  <si>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</si>
  <si>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</si>
  <si>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741C02</t>
  </si>
  <si>
    <t>UZEMŇOVACÍ SVORKA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</si>
  <si>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</si>
  <si>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</t>
  </si>
  <si>
    <t>741C04</t>
  </si>
  <si>
    <t>OCHRANNÉ POSPOJOVÁNÍ CU VODIČEM DO 16 MM2</t>
  </si>
  <si>
    <t>1. Položka obsahuje:  
 – připojení zařízení vodičem do Cu 16mm2 k zemnícímu vodiči délky do 2m vč. ukončení  
2. Položka neobsahuje:  
 X  
3. Způsob měření:  
Udává se počet kusů kompletní konstrukce nebo práce.</t>
  </si>
  <si>
    <t>65</t>
  </si>
  <si>
    <t>R741</t>
  </si>
  <si>
    <t>ELEKTROINSTALAČNÍ MATERIÁL</t>
  </si>
  <si>
    <t>742, 743</t>
  </si>
  <si>
    <t>Silnoproud - Silnoprudé rozvody</t>
  </si>
  <si>
    <t>8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</si>
  <si>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</si>
  <si>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</si>
  <si>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</si>
  <si>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</si>
  <si>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</si>
  <si>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</si>
  <si>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</si>
  <si>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</si>
  <si>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</si>
  <si>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11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</si>
  <si>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</si>
  <si>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</si>
  <si>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</si>
  <si>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12</t>
  </si>
  <si>
    <t>742J23</t>
  </si>
  <si>
    <t>SYKFY 10X2X0,5, KABEL SDĚLOVACÍ IZOLACE PVC</t>
  </si>
  <si>
    <t>13</t>
  </si>
  <si>
    <t>742J29</t>
  </si>
  <si>
    <t>KABEL SDĚLOVACÍ LAN UTP/FTP UKONČENÝ KONEKTORY RJ45</t>
  </si>
  <si>
    <t>1. Položka obsahuje : Dodávku a montáž kabelu včetně dovozu, manipulace a uložení kabelu (do trubky, na rošty, pod omítku, do rozvaděče ). Dále obsahuje cenu za pom. mechanismy včetně všech ostatních vedlejších nákladů</t>
  </si>
  <si>
    <t>14</t>
  </si>
  <si>
    <t>742J51</t>
  </si>
  <si>
    <t>UKONČENÍ SDĚLOVACÍHO KABELU V ROZVADĚČI VČ. POMOCNÉHO MATERIÁLU A ZMĚŘENÍ KONTINUITY OVLÁDACÍHO OBVODU</t>
  </si>
  <si>
    <t>15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</si>
  <si>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</si>
  <si>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</si>
  <si>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</si>
  <si>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16</t>
  </si>
  <si>
    <t>742L11</t>
  </si>
  <si>
    <t>UKONČENÍ DVOU AŽ PĚTIŽÍLOVÉHO KABELU V ROZVADĚČI NEBO NA PŘÍSTROJI DO 2,5 MM2</t>
  </si>
  <si>
    <t>17</t>
  </si>
  <si>
    <t>742L12</t>
  </si>
  <si>
    <t>UKONČENÍ DVOU AŽ PĚTIŽÍLOVÉHO KABELU V ROZVADĚČI NEBO NA PŘÍSTROJI OD 4 DO 16 MM2</t>
  </si>
  <si>
    <t>18</t>
  </si>
  <si>
    <t>742M11</t>
  </si>
  <si>
    <t>UKONČENÍ 7-12ŽÍLOVÉHO KABELU V ROZVADĚČI NEBO NA PŘÍSTROJI DO 2,5 MM2</t>
  </si>
  <si>
    <t>19</t>
  </si>
  <si>
    <t>742N12</t>
  </si>
  <si>
    <t>UKONČENÍ 19-24ŽÍLOVÉHO KABELU V ROZVADĚČI NEBO NA PŘÍSTROJI DO 2,5 MM2</t>
  </si>
  <si>
    <t>20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</si>
  <si>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</si>
  <si>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</si>
  <si>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</si>
  <si>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21</t>
  </si>
  <si>
    <t>743B16</t>
  </si>
  <si>
    <t>OVLADAČ PRO DÁLKOVÉ OVLÁDÁNÍ MOTOROVÝCH POHONŮ TRAKČNÍCH ODPOJOVAČŮ (DOÚO) - ROZŠÍŘENÍ O MODUL OPTICKÉHO ODDĚLENÍ</t>
  </si>
  <si>
    <t>1. Položka obsahuje:  
 – veškeré příslušenství včetně softwaru, oživení, nastavení, zhotovení výrobní dokumentace  
 – technický popis viz. projektová dokumentace  
2. Položka neobsahuje:  
 X  
3. Způsob měření:  
Udává se počet kusů kompletní konstrukce nebo práce.</t>
  </si>
  <si>
    <t>744</t>
  </si>
  <si>
    <t>Silnoproud - Rozvaděče nn</t>
  </si>
  <si>
    <t>22</t>
  </si>
  <si>
    <t>744613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</si>
  <si>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</si>
  <si>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</si>
  <si>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23</t>
  </si>
  <si>
    <t>744J21</t>
  </si>
  <si>
    <t>SILOVÝ KOMPLETNÍ PŘEPÍNAČ 1-0-1 JEDNO-DVOUPÓLOVÝ DO 32 A</t>
  </si>
  <si>
    <t>24</t>
  </si>
  <si>
    <t>744Q42</t>
  </si>
  <si>
    <t>SVODIČ PŘEPĚTÍ TYP 3 (TŘÍDA D) 3-4 PÓLOVÝ</t>
  </si>
  <si>
    <t>25</t>
  </si>
  <si>
    <t>744R35</t>
  </si>
  <si>
    <t>OZNAČOVACÍ ŠTÍTEK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</si>
  <si>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</si>
  <si>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26</t>
  </si>
  <si>
    <t>744R36</t>
  </si>
  <si>
    <t>OBAL NA VÝKRESY DO ROZVADĚČE NN</t>
  </si>
  <si>
    <t>746</t>
  </si>
  <si>
    <t>Silnoproud - Silnoproudá technologie - R110 kV, měnírny, TNS, spínací stanice</t>
  </si>
  <si>
    <t>27</t>
  </si>
  <si>
    <t>746632</t>
  </si>
  <si>
    <t>VYBAVENÁ SKŘÍŇ PRO AUTOMATIZACI 19"" PŘES 15 U</t>
  </si>
  <si>
    <t>Dle technické zprávy, přílohy č.2 a  přílohy č.6. Technická specifikace položky odpovídá příslušné cenové soustavě.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</si>
  <si>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</si>
  <si>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28</t>
  </si>
  <si>
    <t>746642</t>
  </si>
  <si>
    <t>PLC PRO AUTOMATIZACI - ZÁKLADNÍ JEDNOTKA PŘES 128 DO 1024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</si>
  <si>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</si>
  <si>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29</t>
  </si>
  <si>
    <t>746643</t>
  </si>
  <si>
    <t>PLC PRO AUTOMATIZACI - ROZŠÍŘENÍ ZÁKLADNÍ JEDNOTKY PLC O 8 DIGITÁLNÍCH VSTUPŮ 24-230 V DC AC, SOFTWARE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</si>
  <si>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</si>
  <si>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30</t>
  </si>
  <si>
    <t>746644</t>
  </si>
  <si>
    <t>PLC PRO AUTOMATIZACI - ROZŠÍŘENÍ ZÁKLADNÍ JEDNOTKY PLC O 8 RELÉOVÝCH VÝSTUPŮ 24-230 V DC AC, 1 A, KONT. 1Z, SOFTWARE</t>
  </si>
  <si>
    <t>31</t>
  </si>
  <si>
    <t>746646</t>
  </si>
  <si>
    <t>PLC PRO AUTOMATIZACI - ROZŠÍŘENÍ ZÁKLADNÍ JEDNOTKY PLC O 4 VSTUPY ANALOGOVÉHO MĚŘENÍ (0-10 V/0-20 MA NEBO DLE SPECIFIKACE PROJEKTU)</t>
  </si>
  <si>
    <t>32</t>
  </si>
  <si>
    <t>746649</t>
  </si>
  <si>
    <t>PLC PRO AUTOMATIZACI - ZDROJ POMOCNÉHO NAPĚTÍ 24 V DC, MAX. 10 A</t>
  </si>
  <si>
    <t>1. Položka obsahuje: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</si>
  <si>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33</t>
  </si>
  <si>
    <t>74664A</t>
  </si>
  <si>
    <t>PLC PRO AUTOMATIZACI - SVORKOVNICE (JEŽEK) PRO VYVEDENÍ 8 SIGNÁLŮ/POVELŮ/MĚŘENÍ VČETNĚ NAPÁJECÍHO OBVODU 24 V DC</t>
  </si>
  <si>
    <t>1. Položka obsahuje:   
 – veškerý podružný, spojovací a pomocný materiál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</si>
  <si>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34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</si>
  <si>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</si>
  <si>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</si>
  <si>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</si>
  <si>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35</t>
  </si>
  <si>
    <t>746656</t>
  </si>
  <si>
    <t>SW-OVLADAČE KOMUNIKACE, PARAMETRIZACE - PRO JEDEN PODŘÍZENÝ PLC, OCHRANU, TERMINÁL</t>
  </si>
  <si>
    <t>36</t>
  </si>
  <si>
    <t>746657</t>
  </si>
  <si>
    <t>SW-OVLADAČE KOMUNIKACE, PARAMETRIZACE NA ED - PRO JEDEN OBJEKT (ŽST, NS, SPS, TS)</t>
  </si>
  <si>
    <t>Dle technické zprávy a příloh č.7, 8 a 9. Technická specifikace položky odpovídá příslušné cenové soustavě.</t>
  </si>
  <si>
    <t>37</t>
  </si>
  <si>
    <t>746658</t>
  </si>
  <si>
    <t>ZPROVOZNĚNÍ, OŽIVENÍ TELEMECHANICKÉ JEDNOTKY V OBJEKTU ŽST</t>
  </si>
  <si>
    <t>Dle technické zprávy a přílohy č.5. Technická specifikace položky odpovídá příslušné cenové soustavě.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</si>
  <si>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</si>
  <si>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38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</si>
  <si>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</si>
  <si>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</si>
  <si>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</si>
  <si>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39</t>
  </si>
  <si>
    <t>74665G</t>
  </si>
  <si>
    <t>PROVOZNÍ ZKOUŠKY TELEMECHANICKÉ JEDNOTKY V OBJEKTU ŽST</t>
  </si>
  <si>
    <t>40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</si>
  <si>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</si>
  <si>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</si>
  <si>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</si>
  <si>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41</t>
  </si>
  <si>
    <t>746674</t>
  </si>
  <si>
    <t>PŘEVODNÍK ROZHRANÍ-ROZBOČOVAČ,ROZHRANÍ METALICKÉ (MAX.6) DLE SPECIFIKACE NA OPTICKÉ (MAX.2) S FUNK.REDUNDANTNÍ KRUH.SMYČKY,PROTOKOLOVĚ TRANSPARENTNÍ</t>
  </si>
  <si>
    <t>1. Položka obsahuje: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</si>
  <si>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42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</si>
  <si>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</si>
  <si>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</si>
  <si>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</si>
  <si>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43</t>
  </si>
  <si>
    <t>746691</t>
  </si>
  <si>
    <t>PŘIPOJENÍ TELEMECHANICKÉ CESTY NA ED, OŽIVENÍ, ZPROVOZNĚNÍ - 1. OBJEKT</t>
  </si>
  <si>
    <t>44</t>
  </si>
  <si>
    <t>746693</t>
  </si>
  <si>
    <t>ZRUŠENÍ STÁVAJÍCÍCH TELEMECHANICKÝCH PŘENOSŮ NA ED - 1. OBJEKT</t>
  </si>
  <si>
    <t>1. Položka obsahuje: – demontáž veškerého podružného, spojovacího a pomocného materiálu. Dále obsahuje úpravu SW , parametrizaci, komplexní přenastavení přenosových prvků stávajících po úpravách technologie, zrušení komunikace, zrušení komunikace s přenosovými prvky – nadřízený ŘS  – technický popis viz. projektová dokumentace – předepsané zkoušky, revize a atesty upravené technologie – veškeré potřebné mechanizmy, včetně obsluhy, náklady na mzdy a přibližné (průměrné) náklady 2. Položka neobsahuje: X3. Způsob měření:Udává se počet kusů kompletní konstrukce nebo práce.</t>
  </si>
  <si>
    <t>45</t>
  </si>
  <si>
    <t>746694</t>
  </si>
  <si>
    <t>ŠKOLENÍ DISPEČERŮ</t>
  </si>
  <si>
    <t>HOD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</si>
  <si>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</si>
  <si>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46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</si>
  <si>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</si>
  <si>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</si>
  <si>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</si>
  <si>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47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</si>
  <si>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</si>
  <si>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</si>
  <si>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</si>
  <si>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48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</si>
  <si>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</si>
  <si>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</si>
  <si>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</si>
  <si>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49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</si>
  <si>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</si>
  <si>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</si>
  <si>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</si>
  <si>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50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</si>
  <si>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</si>
  <si>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</si>
  <si>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</si>
  <si>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51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</si>
  <si>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</si>
  <si>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</si>
  <si>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</si>
  <si>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52</t>
  </si>
  <si>
    <t>7466AH</t>
  </si>
  <si>
    <t>KONFIGURACE SOFTWARU, OVLADAČE, LICENCE, PARAMETRIZACE - 1. OBJEKT</t>
  </si>
  <si>
    <t>53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</si>
  <si>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</si>
  <si>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</si>
  <si>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</si>
  <si>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54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</si>
  <si>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</si>
  <si>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</si>
  <si>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</si>
  <si>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55</t>
  </si>
  <si>
    <t>746Z71</t>
  </si>
  <si>
    <t>DEMONTÁŽ ZAŘÍZENÍ SKŘ, DŘT, DD TSŽDC - SKŘÍNĚ, ROZVADĚČE NEBO OPTICKÉHO ROZVÁDĚČE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</si>
  <si>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</si>
  <si>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747</t>
  </si>
  <si>
    <t>Silnoproud - Zkoušky, revize a HZS</t>
  </si>
  <si>
    <t>56</t>
  </si>
  <si>
    <t>747213</t>
  </si>
  <si>
    <t>CELKOVÁ PROHLÍDKA, ZKOUŠENÍ, MĚŘENÍ A VYHOTOVENÍ VÝCHOZÍ REVIZNÍ ZPRÁVY, PRO OBJEM IN PŘES 500 DO 1000 TIS. KČ</t>
  </si>
  <si>
    <t>Dle technické zprávy - přílohy č.1. Technická specifikace položky odpovídá příslušné cenové soustavě.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</si>
  <si>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</si>
  <si>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57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</si>
  <si>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</si>
  <si>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</si>
  <si>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</si>
  <si>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58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</si>
  <si>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</si>
  <si>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</si>
  <si>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</si>
  <si>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59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</si>
  <si>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</si>
  <si>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</si>
  <si>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</si>
  <si>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60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</si>
  <si>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</si>
  <si>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</si>
  <si>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</si>
  <si>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</t>
  </si>
  <si>
    <t>Slaboproud</t>
  </si>
  <si>
    <t>61</t>
  </si>
  <si>
    <t>75I821</t>
  </si>
  <si>
    <t>KABEL OPTICKÝ MULTIMODE DO 12 VLÁKEN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</si>
  <si>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</si>
  <si>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62</t>
  </si>
  <si>
    <t>75I82X</t>
  </si>
  <si>
    <t>KABEL OPTICKÝ MULTIMODE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</si>
  <si>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</si>
  <si>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63</t>
  </si>
  <si>
    <t>75J912</t>
  </si>
  <si>
    <t>OPTICKÝ PATCHCORD MULTIMODE PŘES 5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</si>
  <si>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</si>
  <si>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64</t>
  </si>
  <si>
    <t>75J91X</t>
  </si>
  <si>
    <t>OPTICKÝ PATCHCORD MULTIMODE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</si>
  <si>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</si>
  <si>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D.2.3</t>
  </si>
  <si>
    <t>Trakční a energetická zařízení</t>
  </si>
  <si>
    <t>SO 02-01-01</t>
  </si>
  <si>
    <t>T.ú. Břeclav - Hrušky, úprava trakčního vedení</t>
  </si>
  <si>
    <t>74A</t>
  </si>
  <si>
    <t>Základy TV</t>
  </si>
  <si>
    <t>74A110</t>
  </si>
  <si>
    <t>ZÁKLAD TV HLOUBENÝ V JAKÉKOLIV TŘÍDĚ ZEMINY</t>
  </si>
  <si>
    <t>M3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</si>
  <si>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</si>
  <si>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</si>
  <si>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</si>
  <si>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</si>
  <si>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</si>
  <si>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</si>
  <si>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</si>
  <si>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</si>
  <si>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</si>
  <si>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</si>
  <si>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74A450</t>
  </si>
  <si>
    <t>ÚPRAVA KABELŮ U ZÁKLADU TV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</si>
  <si>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</si>
  <si>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</si>
  <si>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</si>
  <si>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</si>
  <si>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95</t>
  </si>
  <si>
    <t>R74A150</t>
  </si>
  <si>
    <t>NALOŽENÍ A VYLOŽENÍ ZEMINY Z VÝKOPU (PRO LIKVIDACI ODPADŮ)</t>
  </si>
  <si>
    <t>T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</si>
  <si>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</si>
  <si>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</si>
  <si>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</si>
  <si>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</si>
  <si>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</si>
  <si>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</si>
  <si>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74B216</t>
  </si>
  <si>
    <t>STOŽÁR TV OCELOVÝ TRUBKOVÝ JEDNODUCHÝ NA SVORNÍKY, TYPU TS245 NEBO TSI245, DÉLKY PŘES 10 M DO 14 M VČETNĚ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</si>
  <si>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</si>
  <si>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</si>
  <si>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</si>
  <si>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</si>
  <si>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</si>
  <si>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</si>
  <si>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</si>
  <si>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</si>
  <si>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</si>
  <si>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</si>
  <si>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</si>
  <si>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</si>
  <si>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</si>
  <si>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</si>
  <si>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</si>
  <si>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  
 – příplatek na materiál, dodávku a kusové zkoušky izolátoru podle TKP (samostatně nelze položku použít)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</si>
  <si>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</si>
  <si>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</si>
  <si>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</si>
  <si>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74C135</t>
  </si>
  <si>
    <t>SVISLÝ POSUN KONZOLY NA STOŽÁRU</t>
  </si>
  <si>
    <t>1. Položka obsahuje:  
 – demontáž a montáž konzoly vč. mechanizmů a měření  
 – definitivní regulaci konzoly  
2. Položka neobsahuje:  
 – konzolu a upevňovací materiál  
3. Způsob měření:  
Udává se počet kusů kompletní konstrukce nebo práce.</t>
  </si>
  <si>
    <t>74C312</t>
  </si>
  <si>
    <t>VĚŠÁK TROLEJE ZÁKLADNÍ (PEVNÝ NEBO KLUZNÝ)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</si>
  <si>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</si>
  <si>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</si>
  <si>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</si>
  <si>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</si>
  <si>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</si>
  <si>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74C512</t>
  </si>
  <si>
    <t>POHYBLIVÉ KOTVENÍ SESTAVY TV NA STOŽÁRU - 10 KN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</si>
  <si>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</si>
  <si>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74C571</t>
  </si>
  <si>
    <t>TAŽENÍ NOSNÉHO LANA 50 MM2 BZ, FE</t>
  </si>
  <si>
    <t>m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</si>
  <si>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</si>
  <si>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</si>
  <si>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</si>
  <si>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</si>
  <si>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</si>
  <si>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</si>
  <si>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</si>
  <si>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</si>
  <si>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</si>
  <si>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</si>
  <si>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</si>
  <si>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</si>
  <si>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</si>
  <si>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</si>
  <si>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PŘIPEVNĚNÍ JEDNOSTRANNÉ LIŠTY PRO KOTVENÍ ZV, NV, OV</t>
  </si>
  <si>
    <t>74C621</t>
  </si>
  <si>
    <t>KOTVENÍ 1-3 LAN ZV, NV, OV S JEDNODUCHÝMI IZOLÁTORY</t>
  </si>
  <si>
    <t>74C632</t>
  </si>
  <si>
    <t>PŘIPEVNĚNÍ KONZOLY ZV, NV, OV PRO "V" ZÁVĚS NA STOŽÁR</t>
  </si>
  <si>
    <t>74C643</t>
  </si>
  <si>
    <t>V ZÁVĚS 1-2 LAN ZV, NV, OV</t>
  </si>
  <si>
    <t>74C651</t>
  </si>
  <si>
    <t>PŘIPOJENÍ LANA 95 CU NEBO 120 CU NA LANO ZV, NV, OV</t>
  </si>
  <si>
    <t>74C671</t>
  </si>
  <si>
    <t>TAŽENÍ LANA PRO ZV, NV, OV - 120 MM2 CU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</si>
  <si>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</si>
  <si>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74C711</t>
  </si>
  <si>
    <t>POHON ODPOJOVAČE MOTOROVÝ</t>
  </si>
  <si>
    <t>74C713</t>
  </si>
  <si>
    <t>ODPOJOVAČ NEBO ODPÍNAČ NA STOŽÁRU TV</t>
  </si>
  <si>
    <t>74C722</t>
  </si>
  <si>
    <t>KOTVENÍ DVOU SVODŮ Z ODPOJOVAČE S PŘIPOJENÍM NA TV</t>
  </si>
  <si>
    <t>74C723</t>
  </si>
  <si>
    <t>SVOD Z NAPÁJECÍHO PŘEVĚSU NA TV LANEM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</si>
  <si>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</si>
  <si>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</si>
  <si>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</si>
  <si>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</si>
  <si>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74C745</t>
  </si>
  <si>
    <t>KOTVENÍ LANA NAPÁJECÍHO PŘEVĚSU - 120 MM2 CU S IZOLACÍ</t>
  </si>
  <si>
    <t>74C752</t>
  </si>
  <si>
    <t>PODPĚRNÝ IZOLÁTOR PRO NV NA LIŠTĚ, BRÁNĚ, STOŽÁRU</t>
  </si>
  <si>
    <t>74C810</t>
  </si>
  <si>
    <t>UPEVNĚNÍ KONZOLY - STŘEDOVÉ, STRANOVÉ</t>
  </si>
  <si>
    <t>74C820</t>
  </si>
  <si>
    <t>UPEVNĚNÍ DVOU KONZOL</t>
  </si>
  <si>
    <t>74C911</t>
  </si>
  <si>
    <t>BLESKOJISTKA RŮŽKOVÁ NA STOŽÁRU S PŘIPOJENÍM NA TV, OV, NV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</si>
  <si>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</si>
  <si>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</si>
  <si>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</si>
  <si>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</si>
  <si>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</si>
  <si>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</si>
  <si>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</si>
  <si>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</si>
  <si>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</si>
  <si>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74C963</t>
  </si>
  <si>
    <t>PŘIPEVNĚNÍ NÁVĚSTNÍHO ŠTÍTU NA STOŽÁR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</si>
  <si>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</si>
  <si>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</si>
  <si>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</si>
  <si>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</si>
  <si>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</si>
  <si>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</si>
  <si>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</si>
  <si>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</si>
  <si>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</si>
  <si>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</si>
  <si>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</si>
  <si>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</si>
  <si>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</si>
  <si>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89</t>
  </si>
  <si>
    <t>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</si>
  <si>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</si>
  <si>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</si>
  <si>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74F2</t>
  </si>
  <si>
    <t>Nátěry TV</t>
  </si>
  <si>
    <t>74F231</t>
  </si>
  <si>
    <t>BEZPEČNOSTNÍ PRUH NA PODPĚŘE TV ČERNOŽLUTÝ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</si>
  <si>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</si>
  <si>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74F232</t>
  </si>
  <si>
    <t>BEZPEČNOSTNÍ PRUH NA PODPĚŘE TV BÍLOČERVENÝ</t>
  </si>
  <si>
    <t>74F3</t>
  </si>
  <si>
    <t>Revize, zkoušky a měření TV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</si>
  <si>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</si>
  <si>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</si>
  <si>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</si>
  <si>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</si>
  <si>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</si>
  <si>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</si>
  <si>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</si>
  <si>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</si>
  <si>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</si>
  <si>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</si>
  <si>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</si>
  <si>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</si>
  <si>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</si>
  <si>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</si>
  <si>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</si>
  <si>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</si>
  <si>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</si>
  <si>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</si>
  <si>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</si>
  <si>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</si>
  <si>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</si>
  <si>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</si>
  <si>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</si>
  <si>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</si>
  <si>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</si>
  <si>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74F4</t>
  </si>
  <si>
    <t>Demontáže TV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</si>
  <si>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</si>
  <si>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</si>
  <si>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</si>
  <si>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</si>
  <si>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</si>
  <si>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</si>
  <si>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74F423</t>
  </si>
  <si>
    <t>DEMONTÁŽ OCELOVÝCH STOŽÁRŮ PŘÍHRADOVÝCH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</si>
  <si>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</si>
  <si>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66</t>
  </si>
  <si>
    <t>74F426</t>
  </si>
  <si>
    <t>DEMONTÁŽ MONTÁŽNÍ LÁVKY PRO ODPOJOVAČ</t>
  </si>
  <si>
    <t>67</t>
  </si>
  <si>
    <t>74F427</t>
  </si>
  <si>
    <t>DEMONTÁŽ OVLÁDACÍ LÁVKY PRO ODPOJOVAČ VČETNĚ ŽEBŘÍKU</t>
  </si>
  <si>
    <t>68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</si>
  <si>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</si>
  <si>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</si>
  <si>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</si>
  <si>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69</t>
  </si>
  <si>
    <t>74F437</t>
  </si>
  <si>
    <t>DEMONTÁŽ KONZOL ZV NEBO OV VČETNĚ ZÁVĚSŮ</t>
  </si>
  <si>
    <t>70</t>
  </si>
  <si>
    <t>74F443</t>
  </si>
  <si>
    <t>DEMONTÁŽ KOTVENÍ TR NEBO NL PEVNÝCH</t>
  </si>
  <si>
    <t>71</t>
  </si>
  <si>
    <t>74F444</t>
  </si>
  <si>
    <t>DEMONTÁŽ KOTVENÍ TR NEBO NL POHYBLIVÝCH</t>
  </si>
  <si>
    <t>72</t>
  </si>
  <si>
    <t>74F445</t>
  </si>
  <si>
    <t>DEMONTÁŽ KOTVENÍ ZV, OV, NV VČETNĚ PŘIPEVŇOVACÍCH LIŠT</t>
  </si>
  <si>
    <t>73</t>
  </si>
  <si>
    <t>74F446</t>
  </si>
  <si>
    <t>DEMONTÁŽ ODPOJOVAČE NEBO ODPÍNAČE S POHONEM VČETNĚ TÁHEL A UPEVŇOVACÍCH LIŠT</t>
  </si>
  <si>
    <t>74</t>
  </si>
  <si>
    <t>74F447</t>
  </si>
  <si>
    <t>DEMONTÁŽ KOTEVNÍ LIŠTY PŘEVĚSU NEBO SVODU Z ODPOJOVAČE</t>
  </si>
  <si>
    <t>74F448</t>
  </si>
  <si>
    <t>DEMONTÁŽ KOTVENÍ PŘEVĚSU - JEDNODUCHÉ LANO</t>
  </si>
  <si>
    <t>76</t>
  </si>
  <si>
    <t>74F451</t>
  </si>
  <si>
    <t>DEMONTÁŽ SVODU Z PŘEVĚSU NEBO Z ODPOJOVAČE - JEDNODUCHÉ LANO</t>
  </si>
  <si>
    <t>77</t>
  </si>
  <si>
    <t>74F454</t>
  </si>
  <si>
    <t>DEMONTÁŽ BLESKOJISTEK A SVODIČŮ PŘEPĚTÍ</t>
  </si>
  <si>
    <t>78</t>
  </si>
  <si>
    <t>74F455</t>
  </si>
  <si>
    <t>DEMONTÁŽ VĚŠÁKŮ TROLEJE</t>
  </si>
  <si>
    <t>79</t>
  </si>
  <si>
    <t>74F456</t>
  </si>
  <si>
    <t>DEMONTÁŽ PROUDOVÝCH PROPOJENÍ PODÉLNÝCH A PŘÍČNÝCH</t>
  </si>
  <si>
    <t>80</t>
  </si>
  <si>
    <t>74F457</t>
  </si>
  <si>
    <t>DEMONTÁŽ VLOŽENÝCH IZOLACÍ V PODÉLNÝCH A PŘÍČNÝCH POLÍCH</t>
  </si>
  <si>
    <t>81</t>
  </si>
  <si>
    <t>74F458</t>
  </si>
  <si>
    <t>DEMONTÁŽ ROZPĚRNÝCH TYČÍ</t>
  </si>
  <si>
    <t>82</t>
  </si>
  <si>
    <t>74F463</t>
  </si>
  <si>
    <t>DEMONTÁŽ NÁVĚSTÍ PRO ELEKTRICKÝ PROVOZ</t>
  </si>
  <si>
    <t>83</t>
  </si>
  <si>
    <t>74F465</t>
  </si>
  <si>
    <t>DEMONTÁŽ TROLEJE VČETNĚ NÁSTAVKŮ STOČENÍM NA BUBEN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</si>
  <si>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</si>
  <si>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84</t>
  </si>
  <si>
    <t>74F467</t>
  </si>
  <si>
    <t>DEMONTÁŽ LAN NOSNÝCH VČETNĚ NÁSTAVKŮ STOČENÍM NA BUBEN</t>
  </si>
  <si>
    <t>85</t>
  </si>
  <si>
    <t>74F469</t>
  </si>
  <si>
    <t>DEMONTÁŽ LAN ZV, NV, OV STOČENÍM NA BUBEN</t>
  </si>
  <si>
    <t>86</t>
  </si>
  <si>
    <t>74F471</t>
  </si>
  <si>
    <t>DEMONTÁŽ ZESILOVACÍCH, NAPÁJECÍCH NEBO OBCHÁZECÍCH VEDENÍ PŘEVĚŠENÍM</t>
  </si>
  <si>
    <t>96</t>
  </si>
  <si>
    <t>R74F492</t>
  </si>
  <si>
    <t>DEMONTÁŽ - NALOŽENÍ A VYLOŽENÍ PRO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</si>
  <si>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</si>
  <si>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74R</t>
  </si>
  <si>
    <t>Různé TV</t>
  </si>
  <si>
    <t>87</t>
  </si>
  <si>
    <t>74R000R</t>
  </si>
  <si>
    <t>Kontrolní zaměření základu TV</t>
  </si>
  <si>
    <t>88</t>
  </si>
  <si>
    <t>74R010R</t>
  </si>
  <si>
    <t>Zaměření skutečného stavu trakčního vedení - 1 stožár</t>
  </si>
  <si>
    <t>990</t>
  </si>
  <si>
    <t>Likvidace odpadů vč. dopravy</t>
  </si>
  <si>
    <t>90</t>
  </si>
  <si>
    <t>R015111</t>
  </si>
  <si>
    <t>POPLATKY ZA LIKVIDACI ODPADŮ NEKONTAMINOVANÝCH - 17 05 04 VYTĚŽENÉ ZEMINY A HORNINY - I. TŘÍDA TĚŽITELNOSTI VČETNĚ DOPRAVY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</si>
  <si>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</si>
  <si>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</si>
  <si>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91</t>
  </si>
  <si>
    <t>R015140</t>
  </si>
  <si>
    <t>POPLATKY ZA LIKVIDACI ODPADŮ NEKONTAMINOVANÝCH - 17 01 01 BETON Z DEMOLIC OBJEKTŮ, ZÁKLADŮ TV, KŮLY A SLOUPY VČETNĚ DOPRAVY</t>
  </si>
  <si>
    <t>92</t>
  </si>
  <si>
    <t>R015270</t>
  </si>
  <si>
    <t>POPLATKY ZA LIKVIDACI ODPADŮ NEKONTAMINOVANÝCH - 17 01 03 IZOLÁTORY PORCELÁNOVÉ VČETNĚ DOPRAVY</t>
  </si>
  <si>
    <t>93</t>
  </si>
  <si>
    <t>R015810</t>
  </si>
  <si>
    <t>POPLATKY ZA LIKVIDACI ODPADŮ NEKONTAMINOVANÝCH - 17 04 05 - ŽELEZNÝ A OCELOVÝ ŠROT, VČETNĚ DOPRAVY</t>
  </si>
  <si>
    <t>Evidenční položka   
Druhotná surovina - výkup</t>
  </si>
  <si>
    <t>94</t>
  </si>
  <si>
    <t>R015840</t>
  </si>
  <si>
    <t>POPLATKY ZA LIKVIDACI ODPADŮ NEKONTAMINOVANÝCH - 17 04 01 - ODPAD MĚDI A JEJÍCH SLITIN, VČETNĚ DOPRAVY</t>
  </si>
  <si>
    <t>SO 02-01-02</t>
  </si>
  <si>
    <t>T.ú. Břeclav -Hrušky, úprava ukolejnění</t>
  </si>
  <si>
    <t>7404</t>
  </si>
  <si>
    <t>Zkoušky a revize</t>
  </si>
  <si>
    <t>74F314</t>
  </si>
  <si>
    <t>MĚŘENÍ DOTYKOVÉHO NAPĚTÍ U VODIVÉ KONSTRUKCE</t>
  </si>
  <si>
    <t>viz příloha č.1 - Technická zpráva</t>
  </si>
  <si>
    <t>R74F314-01</t>
  </si>
  <si>
    <t>MĚŘENÍ POTENCIÁLU KOLEJNICE - ZEM (1 NAPÁJECÍ ÚSEK)</t>
  </si>
  <si>
    <t>1. Položka obsahuje: 
- měření elektrických parametrů TV pro úpravu zpětné cesty 
2. Položka neobsahuje: 
X 
3. Způsob měření: 
Napájecí úsek se uvažuje buď TT-SpS, nebo TM - TM.</t>
  </si>
  <si>
    <t>74C921</t>
  </si>
  <si>
    <t>PŘÍMÉ UKOLEJNĚNÍ KONSTRUKCE VŠECH TYPŮ (VČETNĚ VÝZTUŽNÝCH DVOJIC) - 1 VODIČ</t>
  </si>
  <si>
    <t>viz příloha č.3 - Soupis sestavení + rezervy na postupy výstavby</t>
  </si>
  <si>
    <t>74C931</t>
  </si>
  <si>
    <t>KONZOLA PRO OCHRANNÉ LANO NA STOŽÁRU VŠECH TYPŮ NEBO BRÁNĚ</t>
  </si>
  <si>
    <t>74C932</t>
  </si>
  <si>
    <t>KOTVENÍ OCHRANNÉHO LANA NA STOŽÁRU - JEDNODUCHÉ, DVOJITÉ</t>
  </si>
  <si>
    <t>74C943</t>
  </si>
  <si>
    <t>TAŽENÍ OCHRANNÉHO LANA 50 MM2 BZ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</si>
  <si>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</si>
  <si>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</si>
  <si>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</si>
  <si>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</si>
  <si>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dle délky úpravy UKK na 100m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</si>
  <si>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</si>
  <si>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</si>
  <si>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</si>
  <si>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</si>
  <si>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R74C941-02</t>
  </si>
  <si>
    <t>TAŽENÍ OCHRANNÉHO VODIČE FEZN O10MM V PE TRUBCE</t>
  </si>
  <si>
    <t>74D</t>
  </si>
  <si>
    <t>74F459</t>
  </si>
  <si>
    <t>DEMONTÁŽ UKOLEJNĚNÍ KONSTRUKCÍ A PODPĚR VČETNĚ UCHYCENÍ A VODIČE</t>
  </si>
  <si>
    <t>SO 02-06-01</t>
  </si>
  <si>
    <t>T.ú. Břeclav - Hrušky, úprava DOÚO</t>
  </si>
  <si>
    <t>Zemní práce</t>
  </si>
  <si>
    <t>11090</t>
  </si>
  <si>
    <t>VŠEOBECNÉ VYKLIZENÍ OSTATNÍCH PLOCH</t>
  </si>
  <si>
    <t>viz. přílohy projektové dokumentace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</si>
  <si>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</si>
  <si>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</si>
  <si>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</si>
  <si>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</si>
  <si>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11511</t>
  </si>
  <si>
    <t>ČERPÁNÍ VODY DO 500 L/MIN</t>
  </si>
  <si>
    <t>Položka čerpání vody na povrchu zahrnuje i potrubí, pohotovost záložní čerpací soupravy a zřízení čerpací jímky. Součástí položky je také následná demontáž a likvidace těchto zařízení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</si>
  <si>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</si>
  <si>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</si>
  <si>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</si>
  <si>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</si>
  <si>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</si>
  <si>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</si>
  <si>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</si>
  <si>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</si>
  <si>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</si>
  <si>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141733</t>
  </si>
  <si>
    <t>PROTLAČOVÁNÍ POTRUBÍ Z PLAST HMOT DN DO 150MM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</si>
  <si>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</si>
  <si>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</si>
  <si>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</si>
  <si>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</si>
  <si>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</si>
  <si>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</si>
  <si>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</si>
  <si>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Vodorovné konstrukce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</si>
  <si>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</si>
  <si>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</si>
  <si>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</si>
  <si>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56212</t>
  </si>
  <si>
    <t>VOZOVKOVÉ VRSTVY Z MATERIÁLŮ STABIL CEMENTEM TL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</si>
  <si>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</si>
  <si>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56330</t>
  </si>
  <si>
    <t>VOZOVKOVÉ VRSTVY ZE ŠTĚRKODRTI</t>
  </si>
  <si>
    <t>- dodání kameniva předepsané kvality a zrnitosti- rozprostření a zhutnění vrstvy v předepsané tloušťce- zřízení vrstvy bez rozlišení šířky, pokládání vrstvy po etapách- nezahrnuje postřiky, nátěry</t>
  </si>
  <si>
    <t>56414</t>
  </si>
  <si>
    <t>VOZOVKOVÉ VRSTVY Z ASFALTOCEMENT BETONU TL 50MM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</si>
  <si>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</si>
  <si>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57130</t>
  </si>
  <si>
    <t>UZAVŘENÉ OBALOVANÉ KAMENIVO</t>
  </si>
  <si>
    <t>- dodání základfní vrstvy z obalovaného kameniva velmi hrubého nebo typu makadam předepsané kvality a zrnitosti, dodání vtlačované směsi z asfaltového betonu nebo asfaltového koberce tenkého předepsané kvality – dle ČSN 73 6128- očištění podkladu- rozprostření a zhutnění základní vrstvy, rozprostření a zhutnění vtlačované směsi – dle ČSN 73 6128- zřízení vrstvy bez rozlišení šířky, pokládání vrstvy po etapách, včetně pracovních spar a spojů- nezahrnuje postřiky, nátěry</t>
  </si>
  <si>
    <t>Přidružená stavební výroba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</si>
  <si>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</si>
  <si>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</si>
  <si>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</si>
  <si>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R775211</t>
  </si>
  <si>
    <t>ROZEBRÁNÍ A OPĚTOVNÉ ZKOMPLETOVÁNÍ DVOJITÉ PODLAHY</t>
  </si>
  <si>
    <t>- položky podlah a obkladů zahrnují kompletní podlahy a obklad, včetně úpravy podkladu, spojovací, spárové malty nebo tmely, dilatace, úpravy rohů, koutů, kolem otvorů, okrajů a pod.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</si>
  <si>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</si>
  <si>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</si>
  <si>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</si>
  <si>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702111</t>
  </si>
  <si>
    <t>KABELOVÝ ŽLAB ZEMNÍ VČETNĚ KRYTU SVĚTLÉ ŠÍŘKY DO 120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</si>
  <si>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</si>
  <si>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702112</t>
  </si>
  <si>
    <t>KABELOVÝ ŽLAB ZEMNÍ VČETNĚ KRYTU SVĚTLÉ ŠÍŘKY PŘES 120 DO 250 MM</t>
  </si>
  <si>
    <t>702212</t>
  </si>
  <si>
    <t>KABELOVÁ CHRÁNIČKA ZEMNÍ DN PŘES 100 DO 200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</si>
  <si>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</si>
  <si>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702511</t>
  </si>
  <si>
    <t>PRŮRAZ ZDIVEM (PŘÍČKOU) ZDĚNÝM TLOUŠŤKY DO 45 CM</t>
  </si>
  <si>
    <t>1. Položka obsahuje: – veškerý montážní a pomocný materiál – pomocné mechanismy2. Položka neobsahuje: X3. Způsob měření:Udává se počet kusů kompletní konstrukce nebo práce.</t>
  </si>
  <si>
    <t>702901</t>
  </si>
  <si>
    <t>ZASYPÁNÍ KABELOVÉHO ŽLABU VRSTVOU Z PŘESÁTÉHO PÍSKU SVĚTLÉ ŠÍŘKY DO 120 MM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</si>
  <si>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</si>
  <si>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</si>
  <si>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</si>
  <si>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</si>
  <si>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703113</t>
  </si>
  <si>
    <t>KABELOVÝ ROŠT/LÁVKA NOSNÝ ŽÁROVĚ ZINKOVANÝ VČETNĚ UPEVNĚNÍ A PŘÍSLUŠENSTVÍ SVĚTLÉ ŠÍŘKY PŘES 250 DO 400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</si>
  <si>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</si>
  <si>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703721</t>
  </si>
  <si>
    <t>KABELOVÁ PŘÍCHYTKA PRO ROZSAH UPNUTÍ DO 25 MM</t>
  </si>
  <si>
    <t>1. Položka obsahuje: – přípravu podkladu pro osazení2. Položka neobsahuje: X3. Způsob měření:Měří se metr délkový.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</si>
  <si>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</si>
  <si>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</si>
  <si>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</si>
  <si>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</si>
  <si>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</si>
  <si>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</si>
  <si>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</si>
  <si>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</si>
  <si>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</si>
  <si>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</si>
  <si>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709540-R</t>
  </si>
  <si>
    <t>OCHRANA ŠTĚRKOVÉHO LOŽE GEOTEXTILIÍ PROTI ZNEČIŠTĚNÍ</t>
  </si>
  <si>
    <t>1. Položka obsahuje:  
 – ochrana štěrkového lože geotextilií proti znečištění.   
 – dodávka, montáž, demontáž  
 – pomocné mechanismy  
2. Položka neobsahuje:  
 X  
3. Způsob měření:  
Měří se plocha v metrech čtverečných.</t>
  </si>
  <si>
    <t>709621-R</t>
  </si>
  <si>
    <t>DEMONTÁŽ UCPÁVKY PROTIPOŽÁRNÍ</t>
  </si>
  <si>
    <t>709622-R</t>
  </si>
  <si>
    <t>DEMONTÁŽ UCPÁVKY VODO- A PLYNOTĚSNÉ</t>
  </si>
  <si>
    <t>709692-R</t>
  </si>
  <si>
    <t>DEMONTÁŽ - ODVOZ (NA LIKVIDACI ODPADŮ NEBO JINÉ URČENÉ MÍSTO)</t>
  </si>
  <si>
    <t>tkm</t>
  </si>
  <si>
    <t>1. Položka obsahuje:  
 – veškeré práce a materiál obsažený v názvu položky  
2. Položka neobsahuje:  
 X  
3. Způsob měření:  
Udává se počet kusů kompletní konstrukce nebo práce.</t>
  </si>
  <si>
    <t>742</t>
  </si>
  <si>
    <t>Silnoproud - Silnoproudé rozvody</t>
  </si>
  <si>
    <t>742G11</t>
  </si>
  <si>
    <t>KABEL NN DVOU- A TŘÍŽÍLOVÝ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</si>
  <si>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</si>
  <si>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742I11</t>
  </si>
  <si>
    <t>KABEL NN CU OVLÁDACÍ 7-12ŽÍLOVÝ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</si>
  <si>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</si>
  <si>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742M12</t>
  </si>
  <si>
    <t>UKONČENÍ 7-12ŽÍLOVÉHO KABELU V ROZVADĚČI NEBO NA PŘÍSTROJI OD 4 DO 6 MM2</t>
  </si>
  <si>
    <t>742M22</t>
  </si>
  <si>
    <t>UKONČENÍ 7-12ŽÍLOVÉHO KABELU KABELOVOU SPOJKOU OD 4 DO 6 MM2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</si>
  <si>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</si>
  <si>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</si>
  <si>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</si>
  <si>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1. Položka obsahuje: – veškeré příslušentsví2. Položka neobsahuje: X3. Způsob měření:Udává se počet kusů kompletní konstrukce nebo práce.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</si>
  <si>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</si>
  <si>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</si>
  <si>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</si>
  <si>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742Z92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</si>
  <si>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</si>
  <si>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R742I12</t>
  </si>
  <si>
    <t>KABEL NN CU OVLÁDACÍ 7ŽÍLOVÝ PRŮŘEZU 6 MM2</t>
  </si>
  <si>
    <t>743</t>
  </si>
  <si>
    <t>Silnoproud - Silnoproudá zařízení</t>
  </si>
  <si>
    <t>743B15</t>
  </si>
  <si>
    <t>OVLADAČ PRO DÁLK.OVLÁDÁNÍ MOTOR.POHONŮ TRAKČ.ODPOJOVAČŮ (DOÚO)-ROZŠÍŘENÍ O MODUL PRO KOMUNIKACI S NADŘAZENÝM SYST.POMOCÍ DOHODNUTÉHO PROTOKOLU</t>
  </si>
  <si>
    <t>OVLADAČ PRO DÁLKOVÉ OVLÁDÁNÍ MOTOROVÝCH POHONŮ TRAKČNÍCH ODPOJOVAČŮ (DOÚO) - ROZŠÍŘENÍ O MODUL PRO KOMUNIKACI S NADŘAZENÝM SYSTÉMEM POMOCÍ DOHODNUTÉHO PROTOKOLU /NAPŘ. PROFIBUS - DP/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– veškeré příslušenství včetně softwaru, oživení, nastavení, zhotovení výrobní dokumentace – technický popis viz. projektová dokumentace2. Položka neobsahuje: X3. Způsob měření:Udává se počet kusů kompletní konstrukce nebo práce.</t>
  </si>
  <si>
    <t>743B17</t>
  </si>
  <si>
    <t>OVLADAČ PRO DÁLKOVÉ OVLÁDÁNÍ MOTOROVÝCH POHONŮ TRAKČNÍCH ODPOJOVAČŮ (DOÚO) - ROZŠÍŘENÍ O DOTYKOVOU OBRAZOVKU</t>
  </si>
  <si>
    <t>1. Položka obsahuje: – veškeré příslušenství včetně softwaru, oživení, nastavení, zhotovení výrobní dokumentace – technický popis viz. projektová dokumentace2. Položka neobsahuje: X3. Způsob měření:Udává se počet kusů kompletní konstrukce nebo práce.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</si>
  <si>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</si>
  <si>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</si>
  <si>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– nastavení a seřízení systému, vybavení příslušným softwarem, včetně měření vstupních a výstupních údajů2. Položka neobsahuje: X3. Způsob měření:Udává se počet kusů kompletní konstrukce nebo práce.</t>
  </si>
  <si>
    <t>743B1A</t>
  </si>
  <si>
    <t>OVLADAČ PRO DÁLKOVÉ OVLÁDÁNÍ MOTOROVÝCH POHONŮ TRAKČNÍCH ODPOJOVAČŮ (DOÚO) - NAPÁJECÍ SOUPRAVA S ODDĚLOVACÍM TRANSFORMÁTOREM A HIS</t>
  </si>
  <si>
    <t>1. Položka obsahuje: – instalaci rozvaděče vč. zapojení – technický popis viz. projektová dokumentace2. Položka neobsahuje: X3. Způsob měření:Udává se počet kusů kompletní konstrukce nebo práce.</t>
  </si>
  <si>
    <t>743Z61</t>
  </si>
  <si>
    <t>DEMONTÁŽ OVLADAČE PRO DOÚO</t>
  </si>
  <si>
    <t>743Z62</t>
  </si>
  <si>
    <t>DEMONTÁŽ NAPÁJECÍ SOUPRAVY PRO NAPÁJENÍ OVLADAČŮ DOÚO</t>
  </si>
  <si>
    <t>743Z71</t>
  </si>
  <si>
    <t>DEMONTÁŽ KABELOVÉ SKŘÍNĚ</t>
  </si>
  <si>
    <t>743Z92</t>
  </si>
  <si>
    <t>R743B141</t>
  </si>
  <si>
    <t>OVLADAČ PRO DÁLKOVÉ OVLÁDÁNÍ MOTOROVÝCH POHONŮ TRAKČNÍCH ODPOJOVAČŮ (DOÚO) OD 17 DO 24 KS</t>
  </si>
  <si>
    <t>1. Položka obsahuje: – instalaci rozvaděče vč. zapojení, zhotovení výrobní dokumentace – technický popis viz. projektová dokumentace2. Položka neobsahuje: X3. Způsob měření:Udává se počet kusů kompletní konstrukce nebo práce.</t>
  </si>
  <si>
    <t>R743B142</t>
  </si>
  <si>
    <t>OVLADAČ PRO DÁLKOVÉ OVLÁDÁNÍ MOTOROVÝCH POHONŮ TRAKČNÍCH ODPOJOVAČŮ (DOÚO) OD 25 DO 32 KS</t>
  </si>
  <si>
    <t>R743B241</t>
  </si>
  <si>
    <t>SVORKOVNICOVÁ SKŘÍŇ PRO DOÚO VNITŘNÍ KSÚO DLE TOS.</t>
  </si>
  <si>
    <t>1. Položka obsahuje: – instalaci skříně vč. veškerého příslušenství – technický popis viz. projektová dokumentace2. Položka neobsahuje: X3. Způsob měření:Udává se počet kusů kompletní konstrukce nebo práce.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</si>
  <si>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</si>
  <si>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</si>
  <si>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</si>
  <si>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747112</t>
  </si>
  <si>
    <t>KONTROLA MANIPULAČNÍCH, OVLÁDACÍCH NEBO RELÉOVÝCH ROZVADĚČŮ, 1 POLE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</si>
  <si>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</si>
  <si>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</si>
  <si>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</si>
  <si>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</si>
  <si>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</si>
  <si>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</si>
  <si>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</si>
  <si>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747521</t>
  </si>
  <si>
    <t>ZKOUŠKY VODIČŮ A KABELŮ OVLÁDACÍCH OD 5 DO 12 ŽIL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</si>
  <si>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</si>
  <si>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</si>
  <si>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</si>
  <si>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</si>
  <si>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</si>
  <si>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015111</t>
  </si>
  <si>
    <t>POPLATKY ZA LIKVIDACŮ ODPADŮ NEKONTAMINOVANÝCH - 17 05 04 VYTĚŽENÉ ZEMINY A HORNINY - I. TŘÍDA TĚŽITELNOSTI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</si>
  <si>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</si>
  <si>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015160</t>
  </si>
  <si>
    <t>POPLATKY ZA LIKVIDACŮ ODPADŮ NEKONTAMINOVANÝCH - 02 01 03 SMÝCENÉ STROMY A KEŘE</t>
  </si>
  <si>
    <t>015240</t>
  </si>
  <si>
    <t>POPLATKY ZA LIKVIDACŮ ODPADŮ NEKONTAMINOVANÝCH - 20 03 99 ODPAD PODOBNÝ KOMUNÁLNÍMU ODPADU</t>
  </si>
  <si>
    <t>015310</t>
  </si>
  <si>
    <t>POPLATKY ZA LIKVIDACŮ ODPADŮ NEKONTAMINOVANÝCH - 16 02 14 ELEKTROŠROT (VYŘAZENÁ EL. ZAŘÍZENÍ A PŘÍSTR. - AL, CU A VZ. KOVY)</t>
  </si>
  <si>
    <t>015420</t>
  </si>
  <si>
    <t>POPLATKY ZA LIKVIDACŮ ODPADŮ NEKONTAMINOVANÝCH - 17 06 04 ZBYTKY IZOLAČNÍCH MATERIÁLŮ</t>
  </si>
  <si>
    <t>SO 98-98</t>
  </si>
  <si>
    <t>Všeobecný objekt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</si>
  <si>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</si>
  <si>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</si>
  <si>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</si>
  <si>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</si>
  <si>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</si>
  <si>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</si>
  <si>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</si>
  <si>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</si>
  <si>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</si>
  <si>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</si>
  <si>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</si>
  <si>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VSEOB004</t>
  </si>
  <si>
    <t>Projektová dokumentace pro provádění stavby</t>
  </si>
  <si>
    <t>ks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</si>
  <si>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</si>
  <si>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</si>
  <si>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</si>
  <si>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</si>
  <si>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</si>
  <si>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</si>
  <si>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</si>
  <si>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VSEOB007</t>
  </si>
  <si>
    <t>Exkurze</t>
  </si>
  <si>
    <t>v předepsaném rozsahu dle Obchodních podmínek</t>
  </si>
  <si>
    <t>1.Položka obsahuje: Elektroinstalační materál vč.. příslušenství a pomocného materiálu, vyhotovení a dodání atestu. Dále obsahuje cenu za pom. mechanismy včetně všech ostatních vedlejších nákladů.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</si>
</sst>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58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164" fontId="8" fillId="0" borderId="1" xfId="6" applyNumberFormat="1" applyFont="1" applyBorder="1" applyAlignment="1">
      <alignment horizontal="center"/>
    </xf>
    <xf numFmtId="0" fontId="9" fillId="4" borderId="1" xfId="6" applyFont="1" applyFill="1" applyBorder="1" applyAlignment="1">
      <alignment horizontal="right"/>
    </xf>
    <xf numFmtId="0" fontId="9" fillId="4" borderId="1" xfId="6" applyFont="1" applyFill="1" applyBorder="1"/>
    <xf numFmtId="0" fontId="9" fillId="4" borderId="1" xfId="6" applyFont="1" applyFill="1" applyBorder="1" applyAlignment="1">
      <alignment wrapText="1"/>
    </xf>
    <xf numFmtId="0" fontId="9" fillId="4" borderId="1" xfId="6" applyFont="1" applyFill="1" applyBorder="1" applyAlignment="1">
      <alignment horizontal="center"/>
    </xf>
    <xf numFmtId="164" fontId="9" fillId="4" borderId="1" xfId="6" applyNumberFormat="1" applyFont="1" applyFill="1" applyBorder="1" applyAlignment="1">
      <alignment horizontal="center"/>
    </xf>
    <xf numFmtId="4" fontId="9" fillId="4" borderId="1" xfId="6" applyNumberFormat="1" applyFont="1" applyFill="1" applyBorder="1" applyAlignment="1">
      <alignment horizontal="center"/>
    </xf>
    <xf numFmtId="0" fontId="9" fillId="4" borderId="1" xfId="6" applyFont="1" applyFill="1" applyBorder="1" applyAlignment="1">
      <alignment horizontal="left" vertical="center" wrapText="1"/>
    </xf>
    <xf numFmtId="0" fontId="10" fillId="4" borderId="1" xfId="6" applyFont="1" applyFill="1" applyBorder="1" applyAlignment="1">
      <alignment horizontal="left" vertical="center" wrapText="1"/>
    </xf>
    <xf numFmtId="0" fontId="9" fillId="0" borderId="0" xfId="0" applyFont="1"/>
    <xf numFmtId="0" fontId="11" fillId="0" borderId="1" xfId="6" applyFont="1" applyBorder="1" applyAlignment="1">
      <alignment horizontal="left" vertical="center" wrapText="1"/>
    </xf>
    <xf numFmtId="0" fontId="4" fillId="3" borderId="6" xfId="6" applyFont="1" applyFill="1" applyBorder="1" applyAlignment="1">
      <alignment horizontal="center" vertical="center" wrapText="1"/>
    </xf>
    <xf numFmtId="0" fontId="4" fillId="3" borderId="7" xfId="6" applyFont="1" applyFill="1" applyBorder="1" applyAlignment="1">
      <alignment horizontal="center" vertical="center" wrapText="1"/>
    </xf>
    <xf numFmtId="0" fontId="4" fillId="3" borderId="8" xfId="6" applyFont="1" applyFill="1" applyBorder="1" applyAlignment="1">
      <alignment horizontal="center" vertical="center" wrapText="1"/>
    </xf>
    <xf numFmtId="0" fontId="4" fillId="3" borderId="9" xfId="6" applyFont="1" applyFill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B32" sqref="B32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SUM(C10:C14)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SUM(E10:E14)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28</v>
      </c>
      <c r="B10" s="22" t="s">
        <v>29</v>
      </c>
      <c r="C10" s="23">
        <f>'D.1.3_PS 02-05-01'!I3</f>
        <v>0</v>
      </c>
      <c r="D10" s="23">
        <f>'D.1.3_PS 02-05-01'!O2</f>
        <v>0</v>
      </c>
      <c r="E10" s="23">
        <f>C10+D10</f>
        <v>0</v>
      </c>
    </row>
    <row r="11" spans="1:5" ht="12.75" customHeight="1" x14ac:dyDescent="0.2">
      <c r="A11" s="22" t="s">
        <v>312</v>
      </c>
      <c r="B11" s="22" t="s">
        <v>313</v>
      </c>
      <c r="C11" s="23">
        <f>'D.2.3_SO 02-01-01'!I3</f>
        <v>0</v>
      </c>
      <c r="D11" s="23">
        <f>'D.2.3_SO 02-01-01'!O2</f>
        <v>0</v>
      </c>
      <c r="E11" s="23">
        <f>C11+D11</f>
        <v>0</v>
      </c>
    </row>
    <row r="12" spans="1:5" ht="12.75" customHeight="1" x14ac:dyDescent="0.2">
      <c r="A12" s="22" t="s">
        <v>599</v>
      </c>
      <c r="B12" s="22" t="s">
        <v>600</v>
      </c>
      <c r="C12" s="23">
        <f>'D.2.3_SO 02-01-02'!I3</f>
        <v>0</v>
      </c>
      <c r="D12" s="23">
        <f>'D.2.3_SO 02-01-02'!O2</f>
        <v>0</v>
      </c>
      <c r="E12" s="23">
        <f>C12+D12</f>
        <v>0</v>
      </c>
    </row>
    <row r="13" spans="1:5" ht="12.75" customHeight="1" x14ac:dyDescent="0.2">
      <c r="A13" s="22" t="s">
        <v>632</v>
      </c>
      <c r="B13" s="22" t="s">
        <v>633</v>
      </c>
      <c r="C13" s="23">
        <f>'D.2.3_SO 02-06-01'!I3</f>
        <v>0</v>
      </c>
      <c r="D13" s="23">
        <f>'D.2.3_SO 02-06-01'!O2</f>
        <v>0</v>
      </c>
      <c r="E13" s="23">
        <f>C13+D13</f>
        <v>0</v>
      </c>
    </row>
    <row r="14" spans="1:5" ht="12.75" customHeight="1" x14ac:dyDescent="0.2">
      <c r="A14" s="41" t="s">
        <v>815</v>
      </c>
      <c r="B14" s="41" t="s">
        <v>816</v>
      </c>
      <c r="C14" s="42">
        <f>'SO 98-98'!I3</f>
        <v>0</v>
      </c>
      <c r="D14" s="42">
        <f>'SO 98-98'!O2</f>
        <v>0</v>
      </c>
      <c r="E14" s="42">
        <f>C14+D14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5"/>
  <sheetViews>
    <sheetView tabSelected="1" workbookViewId="0">
      <pane ySplit="8" topLeftCell="A9" activePane="bottomLeft" state="frozen"/>
      <selection pane="bottomLeft" activeCell="H263" sqref="H26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0+O9+O30+O43+O100+O121+O238+O259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4"/>
      <c r="E3" s="18" t="s">
        <v>16</v>
      </c>
      <c r="F3" s="8"/>
      <c r="G3" s="15"/>
      <c r="H3" s="14" t="s">
        <v>28</v>
      </c>
      <c r="I3" s="40">
        <f>0+I9+I30+I43+I100+I121+I238+I259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19</v>
      </c>
      <c r="D4" s="4"/>
      <c r="E4" s="18" t="s">
        <v>20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28</v>
      </c>
      <c r="D5" s="3"/>
      <c r="E5" s="21" t="s">
        <v>29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54" t="s">
        <v>30</v>
      </c>
      <c r="B6" s="54" t="s">
        <v>32</v>
      </c>
      <c r="C6" s="54" t="s">
        <v>34</v>
      </c>
      <c r="D6" s="54" t="s">
        <v>35</v>
      </c>
      <c r="E6" s="54" t="s">
        <v>36</v>
      </c>
      <c r="F6" s="54" t="s">
        <v>38</v>
      </c>
      <c r="G6" s="54" t="s">
        <v>40</v>
      </c>
      <c r="H6" s="56" t="s">
        <v>42</v>
      </c>
      <c r="I6" s="57"/>
    </row>
    <row r="7" spans="1:18" ht="12.75" customHeight="1" x14ac:dyDescent="0.2">
      <c r="A7" s="55"/>
      <c r="B7" s="55"/>
      <c r="C7" s="55"/>
      <c r="D7" s="55"/>
      <c r="E7" s="55"/>
      <c r="F7" s="55"/>
      <c r="G7" s="55"/>
      <c r="H7" s="19" t="s">
        <v>43</v>
      </c>
      <c r="I7" s="19" t="s">
        <v>45</v>
      </c>
    </row>
    <row r="8" spans="1:18" ht="12.75" customHeight="1" x14ac:dyDescent="0.2">
      <c r="A8" s="19" t="s">
        <v>31</v>
      </c>
      <c r="B8" s="19" t="s">
        <v>33</v>
      </c>
      <c r="C8" s="19" t="s">
        <v>27</v>
      </c>
      <c r="D8" s="19" t="s">
        <v>26</v>
      </c>
      <c r="E8" s="19" t="s">
        <v>37</v>
      </c>
      <c r="F8" s="19" t="s">
        <v>39</v>
      </c>
      <c r="G8" s="19" t="s">
        <v>41</v>
      </c>
      <c r="H8" s="19" t="s">
        <v>44</v>
      </c>
      <c r="I8" s="19" t="s">
        <v>46</v>
      </c>
    </row>
    <row r="9" spans="1:18" ht="12.75" customHeight="1" x14ac:dyDescent="0.2">
      <c r="A9" s="25" t="s">
        <v>47</v>
      </c>
      <c r="B9" s="25"/>
      <c r="C9" s="26" t="s">
        <v>48</v>
      </c>
      <c r="D9" s="25"/>
      <c r="E9" s="27" t="s">
        <v>49</v>
      </c>
      <c r="F9" s="25"/>
      <c r="G9" s="25"/>
      <c r="H9" s="25"/>
      <c r="I9" s="28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24" t="s">
        <v>50</v>
      </c>
      <c r="B10" s="29" t="s">
        <v>33</v>
      </c>
      <c r="C10" s="29" t="s">
        <v>51</v>
      </c>
      <c r="D10" s="24" t="s">
        <v>52</v>
      </c>
      <c r="E10" s="30" t="s">
        <v>53</v>
      </c>
      <c r="F10" s="31" t="s">
        <v>54</v>
      </c>
      <c r="G10" s="43">
        <v>30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4" t="s">
        <v>55</v>
      </c>
      <c r="E11" s="35" t="s">
        <v>56</v>
      </c>
    </row>
    <row r="12" spans="1:18" ht="25.5" x14ac:dyDescent="0.2">
      <c r="A12" s="36" t="s">
        <v>57</v>
      </c>
      <c r="E12" s="37" t="s">
        <v>58</v>
      </c>
    </row>
    <row r="13" spans="1:18" ht="76.5" x14ac:dyDescent="0.2">
      <c r="A13" t="s">
        <v>59</v>
      </c>
      <c r="E13" s="35" t="s">
        <v>60</v>
      </c>
    </row>
    <row r="14" spans="1:18" x14ac:dyDescent="0.2">
      <c r="A14" s="24" t="s">
        <v>50</v>
      </c>
      <c r="B14" s="44" t="s">
        <v>27</v>
      </c>
      <c r="C14" s="44" t="s">
        <v>61</v>
      </c>
      <c r="D14" s="45" t="s">
        <v>52</v>
      </c>
      <c r="E14" s="46" t="s">
        <v>62</v>
      </c>
      <c r="F14" s="47" t="s">
        <v>54</v>
      </c>
      <c r="G14" s="48">
        <v>10</v>
      </c>
      <c r="H14" s="49">
        <v>0</v>
      </c>
      <c r="I14" s="49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4" t="s">
        <v>55</v>
      </c>
      <c r="E15" s="50" t="s">
        <v>56</v>
      </c>
    </row>
    <row r="16" spans="1:18" ht="25.5" x14ac:dyDescent="0.2">
      <c r="A16" s="36" t="s">
        <v>57</v>
      </c>
      <c r="E16" s="51" t="s">
        <v>58</v>
      </c>
    </row>
    <row r="17" spans="1:18" ht="76.5" x14ac:dyDescent="0.2">
      <c r="A17" t="s">
        <v>59</v>
      </c>
      <c r="E17" s="50" t="s">
        <v>60</v>
      </c>
    </row>
    <row r="18" spans="1:18" x14ac:dyDescent="0.2">
      <c r="A18" s="24" t="s">
        <v>50</v>
      </c>
      <c r="B18" s="44" t="s">
        <v>26</v>
      </c>
      <c r="C18" s="44" t="s">
        <v>63</v>
      </c>
      <c r="D18" s="45" t="s">
        <v>52</v>
      </c>
      <c r="E18" s="46" t="s">
        <v>64</v>
      </c>
      <c r="F18" s="47" t="s">
        <v>54</v>
      </c>
      <c r="G18" s="48">
        <v>10</v>
      </c>
      <c r="H18" s="49">
        <v>0</v>
      </c>
      <c r="I18" s="49">
        <f>ROUND(ROUND(H18,2)*ROUND(G18,3),2)</f>
        <v>0</v>
      </c>
      <c r="O18">
        <f>(I18*21)/100</f>
        <v>0</v>
      </c>
      <c r="P18" t="s">
        <v>27</v>
      </c>
    </row>
    <row r="19" spans="1:18" x14ac:dyDescent="0.2">
      <c r="A19" s="34" t="s">
        <v>55</v>
      </c>
      <c r="E19" s="50" t="s">
        <v>56</v>
      </c>
    </row>
    <row r="20" spans="1:18" ht="25.5" x14ac:dyDescent="0.2">
      <c r="A20" s="36" t="s">
        <v>57</v>
      </c>
      <c r="E20" s="51" t="s">
        <v>58</v>
      </c>
    </row>
    <row r="21" spans="1:18" ht="76.5" x14ac:dyDescent="0.2">
      <c r="A21" t="s">
        <v>59</v>
      </c>
      <c r="E21" s="50" t="s">
        <v>60</v>
      </c>
    </row>
    <row r="22" spans="1:18" x14ac:dyDescent="0.2">
      <c r="A22" s="24" t="s">
        <v>50</v>
      </c>
      <c r="B22" s="29" t="s">
        <v>37</v>
      </c>
      <c r="C22" s="29" t="s">
        <v>65</v>
      </c>
      <c r="D22" s="24" t="s">
        <v>52</v>
      </c>
      <c r="E22" s="30" t="s">
        <v>66</v>
      </c>
      <c r="F22" s="31" t="s">
        <v>67</v>
      </c>
      <c r="G22" s="32">
        <v>1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27</v>
      </c>
    </row>
    <row r="23" spans="1:18" x14ac:dyDescent="0.2">
      <c r="A23" s="34" t="s">
        <v>55</v>
      </c>
      <c r="E23" s="35" t="s">
        <v>56</v>
      </c>
    </row>
    <row r="24" spans="1:18" ht="25.5" x14ac:dyDescent="0.2">
      <c r="A24" s="36" t="s">
        <v>57</v>
      </c>
      <c r="E24" s="37" t="s">
        <v>58</v>
      </c>
    </row>
    <row r="25" spans="1:18" ht="102" x14ac:dyDescent="0.2">
      <c r="A25" t="s">
        <v>59</v>
      </c>
      <c r="E25" s="35" t="s">
        <v>68</v>
      </c>
    </row>
    <row r="26" spans="1:18" x14ac:dyDescent="0.2">
      <c r="A26" s="24" t="s">
        <v>50</v>
      </c>
      <c r="B26" s="29" t="s">
        <v>39</v>
      </c>
      <c r="C26" s="29" t="s">
        <v>69</v>
      </c>
      <c r="D26" s="24" t="s">
        <v>52</v>
      </c>
      <c r="E26" s="30" t="s">
        <v>70</v>
      </c>
      <c r="F26" s="31" t="s">
        <v>71</v>
      </c>
      <c r="G26" s="32">
        <v>1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8" x14ac:dyDescent="0.2">
      <c r="A27" s="34" t="s">
        <v>55</v>
      </c>
      <c r="E27" s="35" t="s">
        <v>56</v>
      </c>
    </row>
    <row r="28" spans="1:18" ht="25.5" x14ac:dyDescent="0.2">
      <c r="A28" s="36" t="s">
        <v>57</v>
      </c>
      <c r="E28" s="37" t="s">
        <v>58</v>
      </c>
    </row>
    <row r="29" spans="1:18" ht="38.25" x14ac:dyDescent="0.2">
      <c r="A29" t="s">
        <v>59</v>
      </c>
      <c r="E29" s="35" t="s">
        <v>72</v>
      </c>
    </row>
    <row r="30" spans="1:18" ht="12.75" customHeight="1" x14ac:dyDescent="0.2">
      <c r="A30" s="12" t="s">
        <v>47</v>
      </c>
      <c r="B30" s="12"/>
      <c r="C30" s="38" t="s">
        <v>73</v>
      </c>
      <c r="D30" s="12"/>
      <c r="E30" s="27" t="s">
        <v>74</v>
      </c>
      <c r="F30" s="12"/>
      <c r="G30" s="12"/>
      <c r="H30" s="12"/>
      <c r="I30" s="39">
        <f>0+Q30</f>
        <v>0</v>
      </c>
      <c r="O30">
        <f>0+R30</f>
        <v>0</v>
      </c>
      <c r="Q30">
        <f>0+I31+I35+I39</f>
        <v>0</v>
      </c>
      <c r="R30">
        <f>0+O31+O35+O39</f>
        <v>0</v>
      </c>
    </row>
    <row r="31" spans="1:18" x14ac:dyDescent="0.2">
      <c r="A31" s="24" t="s">
        <v>50</v>
      </c>
      <c r="B31" s="44" t="s">
        <v>41</v>
      </c>
      <c r="C31" s="44" t="s">
        <v>75</v>
      </c>
      <c r="D31" s="45" t="s">
        <v>52</v>
      </c>
      <c r="E31" s="46" t="s">
        <v>76</v>
      </c>
      <c r="F31" s="47" t="s">
        <v>71</v>
      </c>
      <c r="G31" s="48">
        <v>2</v>
      </c>
      <c r="H31" s="49">
        <v>0</v>
      </c>
      <c r="I31" s="49">
        <f>ROUND(ROUND(H31,2)*ROUND(G31,3),2)</f>
        <v>0</v>
      </c>
      <c r="O31">
        <f>(I31*21)/100</f>
        <v>0</v>
      </c>
      <c r="P31" t="s">
        <v>27</v>
      </c>
    </row>
    <row r="32" spans="1:18" x14ac:dyDescent="0.2">
      <c r="A32" s="34" t="s">
        <v>55</v>
      </c>
      <c r="B32" s="52"/>
      <c r="C32" s="52"/>
      <c r="D32" s="52"/>
      <c r="E32" s="50" t="s">
        <v>56</v>
      </c>
      <c r="F32" s="52"/>
      <c r="G32" s="52"/>
      <c r="H32" s="52"/>
      <c r="I32" s="52"/>
    </row>
    <row r="33" spans="1:18" ht="25.5" x14ac:dyDescent="0.2">
      <c r="A33" s="36" t="s">
        <v>57</v>
      </c>
      <c r="B33" s="52"/>
      <c r="C33" s="52"/>
      <c r="D33" s="52"/>
      <c r="E33" s="51" t="s">
        <v>58</v>
      </c>
      <c r="F33" s="52"/>
      <c r="G33" s="52"/>
      <c r="H33" s="52"/>
      <c r="I33" s="52"/>
    </row>
    <row r="34" spans="1:18" ht="102" x14ac:dyDescent="0.2">
      <c r="A34" t="s">
        <v>59</v>
      </c>
      <c r="B34" s="52"/>
      <c r="C34" s="52"/>
      <c r="D34" s="52"/>
      <c r="E34" s="50" t="s">
        <v>77</v>
      </c>
      <c r="F34" s="52"/>
      <c r="G34" s="52"/>
      <c r="H34" s="52"/>
      <c r="I34" s="52"/>
    </row>
    <row r="35" spans="1:18" x14ac:dyDescent="0.2">
      <c r="A35" s="24" t="s">
        <v>50</v>
      </c>
      <c r="B35" s="44" t="s">
        <v>78</v>
      </c>
      <c r="C35" s="44" t="s">
        <v>79</v>
      </c>
      <c r="D35" s="45" t="s">
        <v>52</v>
      </c>
      <c r="E35" s="46" t="s">
        <v>80</v>
      </c>
      <c r="F35" s="47" t="s">
        <v>71</v>
      </c>
      <c r="G35" s="48">
        <v>2</v>
      </c>
      <c r="H35" s="49">
        <v>0</v>
      </c>
      <c r="I35" s="49">
        <f>ROUND(ROUND(H35,2)*ROUND(G35,3),2)</f>
        <v>0</v>
      </c>
      <c r="O35">
        <f>(I35*21)/100</f>
        <v>0</v>
      </c>
      <c r="P35" t="s">
        <v>27</v>
      </c>
    </row>
    <row r="36" spans="1:18" x14ac:dyDescent="0.2">
      <c r="A36" s="34" t="s">
        <v>55</v>
      </c>
      <c r="E36" s="50" t="s">
        <v>56</v>
      </c>
    </row>
    <row r="37" spans="1:18" ht="25.5" x14ac:dyDescent="0.2">
      <c r="A37" s="36" t="s">
        <v>57</v>
      </c>
      <c r="E37" s="51" t="s">
        <v>58</v>
      </c>
    </row>
    <row r="38" spans="1:18" ht="89.25" x14ac:dyDescent="0.2">
      <c r="A38" t="s">
        <v>59</v>
      </c>
      <c r="E38" s="50" t="s">
        <v>81</v>
      </c>
    </row>
    <row r="39" spans="1:18" x14ac:dyDescent="0.2">
      <c r="A39" s="24" t="s">
        <v>50</v>
      </c>
      <c r="B39" s="29" t="s">
        <v>82</v>
      </c>
      <c r="C39" s="29" t="s">
        <v>83</v>
      </c>
      <c r="D39" s="24" t="s">
        <v>52</v>
      </c>
      <c r="E39" s="30" t="s">
        <v>84</v>
      </c>
      <c r="F39" s="31" t="s">
        <v>71</v>
      </c>
      <c r="G39" s="32">
        <v>1</v>
      </c>
      <c r="H39" s="33">
        <v>0</v>
      </c>
      <c r="I39" s="33">
        <f>ROUND(ROUND(H39,2)*ROUND(G39,3),2)</f>
        <v>0</v>
      </c>
      <c r="O39">
        <f>(I39*21)/100</f>
        <v>0</v>
      </c>
      <c r="P39" t="s">
        <v>27</v>
      </c>
    </row>
    <row r="40" spans="1:18" x14ac:dyDescent="0.2">
      <c r="A40" s="34" t="s">
        <v>55</v>
      </c>
      <c r="E40" s="35" t="s">
        <v>56</v>
      </c>
    </row>
    <row r="41" spans="1:18" ht="25.5" x14ac:dyDescent="0.2">
      <c r="A41" s="36" t="s">
        <v>57</v>
      </c>
      <c r="E41" s="37" t="s">
        <v>58</v>
      </c>
    </row>
    <row r="42" spans="1:18" ht="38.25" x14ac:dyDescent="0.2">
      <c r="A42" t="s">
        <v>59</v>
      </c>
      <c r="E42" s="53" t="s">
        <v>841</v>
      </c>
    </row>
    <row r="43" spans="1:18" ht="12.75" customHeight="1" x14ac:dyDescent="0.2">
      <c r="A43" s="12" t="s">
        <v>47</v>
      </c>
      <c r="B43" s="12"/>
      <c r="C43" s="38" t="s">
        <v>85</v>
      </c>
      <c r="D43" s="12"/>
      <c r="E43" s="27" t="s">
        <v>86</v>
      </c>
      <c r="F43" s="12"/>
      <c r="G43" s="12"/>
      <c r="H43" s="12"/>
      <c r="I43" s="39">
        <f>0+Q43</f>
        <v>0</v>
      </c>
      <c r="O43">
        <f>0+R43</f>
        <v>0</v>
      </c>
      <c r="Q43">
        <f>0+I44+I48+I52+I56+I60+I64+I68+I72+I76+I80+I84+I88+I92+I96</f>
        <v>0</v>
      </c>
      <c r="R43">
        <f>0+O44+O48+O52+O56+O60+O64+O68+O72+O76+O80+O84+O88+O92+O96</f>
        <v>0</v>
      </c>
    </row>
    <row r="44" spans="1:18" ht="25.5" x14ac:dyDescent="0.2">
      <c r="A44" s="24" t="s">
        <v>50</v>
      </c>
      <c r="B44" s="44" t="s">
        <v>87</v>
      </c>
      <c r="C44" s="44" t="s">
        <v>88</v>
      </c>
      <c r="D44" s="45" t="s">
        <v>52</v>
      </c>
      <c r="E44" s="46" t="s">
        <v>89</v>
      </c>
      <c r="F44" s="47" t="s">
        <v>54</v>
      </c>
      <c r="G44" s="48">
        <v>5</v>
      </c>
      <c r="H44" s="49">
        <v>0</v>
      </c>
      <c r="I44" s="49">
        <f>ROUND(ROUND(H44,2)*ROUND(G44,3),2)</f>
        <v>0</v>
      </c>
      <c r="O44">
        <f>(I44*21)/100</f>
        <v>0</v>
      </c>
      <c r="P44" t="s">
        <v>27</v>
      </c>
    </row>
    <row r="45" spans="1:18" x14ac:dyDescent="0.2">
      <c r="A45" s="34" t="s">
        <v>55</v>
      </c>
      <c r="E45" s="50" t="s">
        <v>56</v>
      </c>
    </row>
    <row r="46" spans="1:18" ht="25.5" x14ac:dyDescent="0.2">
      <c r="A46" s="36" t="s">
        <v>57</v>
      </c>
      <c r="E46" s="51" t="s">
        <v>58</v>
      </c>
    </row>
    <row r="47" spans="1:18" ht="89.25" x14ac:dyDescent="0.2">
      <c r="A47" t="s">
        <v>59</v>
      </c>
      <c r="E47" s="50" t="s">
        <v>90</v>
      </c>
    </row>
    <row r="48" spans="1:18" x14ac:dyDescent="0.2">
      <c r="A48" s="24" t="s">
        <v>50</v>
      </c>
      <c r="B48" s="44" t="s">
        <v>44</v>
      </c>
      <c r="C48" s="44" t="s">
        <v>91</v>
      </c>
      <c r="D48" s="45" t="s">
        <v>52</v>
      </c>
      <c r="E48" s="46" t="s">
        <v>92</v>
      </c>
      <c r="F48" s="47" t="s">
        <v>54</v>
      </c>
      <c r="G48" s="48">
        <v>39</v>
      </c>
      <c r="H48" s="49">
        <v>0</v>
      </c>
      <c r="I48" s="49">
        <f>ROUND(ROUND(H48,2)*ROUND(G48,3),2)</f>
        <v>0</v>
      </c>
      <c r="O48">
        <f>(I48*21)/100</f>
        <v>0</v>
      </c>
      <c r="P48" t="s">
        <v>27</v>
      </c>
    </row>
    <row r="49" spans="1:16" x14ac:dyDescent="0.2">
      <c r="A49" s="34" t="s">
        <v>55</v>
      </c>
      <c r="E49" s="50" t="s">
        <v>56</v>
      </c>
    </row>
    <row r="50" spans="1:16" ht="25.5" x14ac:dyDescent="0.2">
      <c r="A50" s="36" t="s">
        <v>57</v>
      </c>
      <c r="E50" s="51" t="s">
        <v>58</v>
      </c>
    </row>
    <row r="51" spans="1:16" ht="51" x14ac:dyDescent="0.2">
      <c r="A51" t="s">
        <v>59</v>
      </c>
      <c r="E51" s="50" t="s">
        <v>93</v>
      </c>
    </row>
    <row r="52" spans="1:16" x14ac:dyDescent="0.2">
      <c r="A52" s="24" t="s">
        <v>50</v>
      </c>
      <c r="B52" s="29" t="s">
        <v>46</v>
      </c>
      <c r="C52" s="29" t="s">
        <v>94</v>
      </c>
      <c r="D52" s="24" t="s">
        <v>52</v>
      </c>
      <c r="E52" s="30" t="s">
        <v>95</v>
      </c>
      <c r="F52" s="31" t="s">
        <v>71</v>
      </c>
      <c r="G52" s="43">
        <v>8</v>
      </c>
      <c r="H52" s="33">
        <v>0</v>
      </c>
      <c r="I52" s="33">
        <f>ROUND(ROUND(H52,2)*ROUND(G52,3),2)</f>
        <v>0</v>
      </c>
      <c r="O52">
        <f>(I52*21)/100</f>
        <v>0</v>
      </c>
      <c r="P52" t="s">
        <v>27</v>
      </c>
    </row>
    <row r="53" spans="1:16" x14ac:dyDescent="0.2">
      <c r="A53" s="34" t="s">
        <v>55</v>
      </c>
      <c r="E53" s="35" t="s">
        <v>56</v>
      </c>
    </row>
    <row r="54" spans="1:16" ht="25.5" x14ac:dyDescent="0.2">
      <c r="A54" s="36" t="s">
        <v>57</v>
      </c>
      <c r="E54" s="37" t="s">
        <v>58</v>
      </c>
    </row>
    <row r="55" spans="1:16" ht="38.25" x14ac:dyDescent="0.2">
      <c r="A55" t="s">
        <v>59</v>
      </c>
      <c r="E55" s="35" t="s">
        <v>96</v>
      </c>
    </row>
    <row r="56" spans="1:16" x14ac:dyDescent="0.2">
      <c r="A56" s="24" t="s">
        <v>50</v>
      </c>
      <c r="B56" s="29" t="s">
        <v>97</v>
      </c>
      <c r="C56" s="29" t="s">
        <v>98</v>
      </c>
      <c r="D56" s="24" t="s">
        <v>52</v>
      </c>
      <c r="E56" s="30" t="s">
        <v>99</v>
      </c>
      <c r="F56" s="31" t="s">
        <v>54</v>
      </c>
      <c r="G56" s="43">
        <v>10</v>
      </c>
      <c r="H56" s="33">
        <v>0</v>
      </c>
      <c r="I56" s="33">
        <f>ROUND(ROUND(H56,2)*ROUND(G56,3),2)</f>
        <v>0</v>
      </c>
      <c r="O56">
        <f>(I56*21)/100</f>
        <v>0</v>
      </c>
      <c r="P56" t="s">
        <v>27</v>
      </c>
    </row>
    <row r="57" spans="1:16" x14ac:dyDescent="0.2">
      <c r="A57" s="34" t="s">
        <v>55</v>
      </c>
      <c r="E57" s="35" t="s">
        <v>56</v>
      </c>
    </row>
    <row r="58" spans="1:16" ht="25.5" x14ac:dyDescent="0.2">
      <c r="A58" s="36" t="s">
        <v>57</v>
      </c>
      <c r="E58" s="37" t="s">
        <v>58</v>
      </c>
    </row>
    <row r="59" spans="1:16" ht="38.25" x14ac:dyDescent="0.2">
      <c r="A59" t="s">
        <v>59</v>
      </c>
      <c r="E59" s="35" t="s">
        <v>100</v>
      </c>
    </row>
    <row r="60" spans="1:16" x14ac:dyDescent="0.2">
      <c r="A60" s="24" t="s">
        <v>50</v>
      </c>
      <c r="B60" s="44" t="s">
        <v>101</v>
      </c>
      <c r="C60" s="44" t="s">
        <v>102</v>
      </c>
      <c r="D60" s="45" t="s">
        <v>52</v>
      </c>
      <c r="E60" s="46" t="s">
        <v>103</v>
      </c>
      <c r="F60" s="47" t="s">
        <v>54</v>
      </c>
      <c r="G60" s="48">
        <v>120</v>
      </c>
      <c r="H60" s="49">
        <v>0</v>
      </c>
      <c r="I60" s="49">
        <f>ROUND(ROUND(H60,2)*ROUND(G60,3),2)</f>
        <v>0</v>
      </c>
      <c r="O60">
        <f>(I60*21)/100</f>
        <v>0</v>
      </c>
      <c r="P60" t="s">
        <v>27</v>
      </c>
    </row>
    <row r="61" spans="1:16" x14ac:dyDescent="0.2">
      <c r="A61" s="34" t="s">
        <v>55</v>
      </c>
      <c r="E61" s="50" t="s">
        <v>56</v>
      </c>
    </row>
    <row r="62" spans="1:16" ht="25.5" x14ac:dyDescent="0.2">
      <c r="A62" s="36" t="s">
        <v>57</v>
      </c>
      <c r="E62" s="51" t="s">
        <v>58</v>
      </c>
    </row>
    <row r="63" spans="1:16" ht="38.25" x14ac:dyDescent="0.2">
      <c r="A63" t="s">
        <v>59</v>
      </c>
      <c r="E63" s="50" t="s">
        <v>100</v>
      </c>
    </row>
    <row r="64" spans="1:16" x14ac:dyDescent="0.2">
      <c r="A64" s="24" t="s">
        <v>50</v>
      </c>
      <c r="B64" s="44" t="s">
        <v>104</v>
      </c>
      <c r="C64" s="44" t="s">
        <v>105</v>
      </c>
      <c r="D64" s="45" t="s">
        <v>52</v>
      </c>
      <c r="E64" s="46" t="s">
        <v>106</v>
      </c>
      <c r="F64" s="47" t="s">
        <v>54</v>
      </c>
      <c r="G64" s="48">
        <v>96</v>
      </c>
      <c r="H64" s="49">
        <v>0</v>
      </c>
      <c r="I64" s="49">
        <f>ROUND(ROUND(H64,2)*ROUND(G64,3),2)</f>
        <v>0</v>
      </c>
      <c r="O64">
        <f>(I64*21)/100</f>
        <v>0</v>
      </c>
      <c r="P64" t="s">
        <v>27</v>
      </c>
    </row>
    <row r="65" spans="1:16" x14ac:dyDescent="0.2">
      <c r="A65" s="34" t="s">
        <v>55</v>
      </c>
      <c r="E65" s="50" t="s">
        <v>56</v>
      </c>
    </row>
    <row r="66" spans="1:16" ht="25.5" x14ac:dyDescent="0.2">
      <c r="A66" s="36" t="s">
        <v>57</v>
      </c>
      <c r="E66" s="51" t="s">
        <v>58</v>
      </c>
    </row>
    <row r="67" spans="1:16" ht="38.25" x14ac:dyDescent="0.2">
      <c r="A67" t="s">
        <v>59</v>
      </c>
      <c r="E67" s="50" t="s">
        <v>107</v>
      </c>
    </row>
    <row r="68" spans="1:16" ht="25.5" x14ac:dyDescent="0.2">
      <c r="A68" s="24" t="s">
        <v>50</v>
      </c>
      <c r="B68" s="29" t="s">
        <v>108</v>
      </c>
      <c r="C68" s="29" t="s">
        <v>109</v>
      </c>
      <c r="D68" s="24" t="s">
        <v>52</v>
      </c>
      <c r="E68" s="30" t="s">
        <v>110</v>
      </c>
      <c r="F68" s="31" t="s">
        <v>71</v>
      </c>
      <c r="G68" s="43">
        <v>1</v>
      </c>
      <c r="H68" s="33">
        <v>0</v>
      </c>
      <c r="I68" s="33">
        <f>ROUND(ROUND(H68,2)*ROUND(G68,3),2)</f>
        <v>0</v>
      </c>
      <c r="O68">
        <f>(I68*21)/100</f>
        <v>0</v>
      </c>
      <c r="P68" t="s">
        <v>27</v>
      </c>
    </row>
    <row r="69" spans="1:16" x14ac:dyDescent="0.2">
      <c r="A69" s="34" t="s">
        <v>55</v>
      </c>
      <c r="E69" s="35" t="s">
        <v>56</v>
      </c>
    </row>
    <row r="70" spans="1:16" ht="25.5" x14ac:dyDescent="0.2">
      <c r="A70" s="36" t="s">
        <v>57</v>
      </c>
      <c r="E70" s="37" t="s">
        <v>58</v>
      </c>
    </row>
    <row r="71" spans="1:16" ht="51" x14ac:dyDescent="0.2">
      <c r="A71" t="s">
        <v>59</v>
      </c>
      <c r="E71" s="35" t="s">
        <v>93</v>
      </c>
    </row>
    <row r="72" spans="1:16" ht="25.5" x14ac:dyDescent="0.2">
      <c r="A72" s="24" t="s">
        <v>50</v>
      </c>
      <c r="B72" s="44" t="s">
        <v>111</v>
      </c>
      <c r="C72" s="44" t="s">
        <v>112</v>
      </c>
      <c r="D72" s="45" t="s">
        <v>52</v>
      </c>
      <c r="E72" s="46" t="s">
        <v>113</v>
      </c>
      <c r="F72" s="47" t="s">
        <v>71</v>
      </c>
      <c r="G72" s="48">
        <v>1</v>
      </c>
      <c r="H72" s="49">
        <v>0</v>
      </c>
      <c r="I72" s="49">
        <f>ROUND(ROUND(H72,2)*ROUND(G72,3),2)</f>
        <v>0</v>
      </c>
      <c r="O72">
        <f>(I72*21)/100</f>
        <v>0</v>
      </c>
      <c r="P72" t="s">
        <v>27</v>
      </c>
    </row>
    <row r="73" spans="1:16" x14ac:dyDescent="0.2">
      <c r="A73" s="34" t="s">
        <v>55</v>
      </c>
      <c r="E73" s="50" t="s">
        <v>56</v>
      </c>
    </row>
    <row r="74" spans="1:16" ht="25.5" x14ac:dyDescent="0.2">
      <c r="A74" s="36" t="s">
        <v>57</v>
      </c>
      <c r="E74" s="51" t="s">
        <v>58</v>
      </c>
    </row>
    <row r="75" spans="1:16" ht="102" x14ac:dyDescent="0.2">
      <c r="A75" t="s">
        <v>59</v>
      </c>
      <c r="E75" s="50" t="s">
        <v>114</v>
      </c>
    </row>
    <row r="76" spans="1:16" ht="25.5" x14ac:dyDescent="0.2">
      <c r="A76" s="24" t="s">
        <v>50</v>
      </c>
      <c r="B76" s="44" t="s">
        <v>115</v>
      </c>
      <c r="C76" s="44" t="s">
        <v>116</v>
      </c>
      <c r="D76" s="45" t="s">
        <v>52</v>
      </c>
      <c r="E76" s="46" t="s">
        <v>117</v>
      </c>
      <c r="F76" s="47" t="s">
        <v>71</v>
      </c>
      <c r="G76" s="48">
        <v>1</v>
      </c>
      <c r="H76" s="49">
        <v>0</v>
      </c>
      <c r="I76" s="49">
        <f>ROUND(ROUND(H76,2)*ROUND(G76,3),2)</f>
        <v>0</v>
      </c>
      <c r="O76">
        <f>(I76*21)/100</f>
        <v>0</v>
      </c>
      <c r="P76" t="s">
        <v>27</v>
      </c>
    </row>
    <row r="77" spans="1:16" x14ac:dyDescent="0.2">
      <c r="A77" s="34" t="s">
        <v>55</v>
      </c>
      <c r="E77" s="50" t="s">
        <v>56</v>
      </c>
    </row>
    <row r="78" spans="1:16" ht="25.5" x14ac:dyDescent="0.2">
      <c r="A78" s="36" t="s">
        <v>57</v>
      </c>
      <c r="E78" s="51" t="s">
        <v>58</v>
      </c>
    </row>
    <row r="79" spans="1:16" ht="102" x14ac:dyDescent="0.2">
      <c r="A79" t="s">
        <v>59</v>
      </c>
      <c r="E79" s="50" t="s">
        <v>114</v>
      </c>
    </row>
    <row r="80" spans="1:16" ht="25.5" x14ac:dyDescent="0.2">
      <c r="A80" s="24" t="s">
        <v>50</v>
      </c>
      <c r="B80" s="44" t="s">
        <v>118</v>
      </c>
      <c r="C80" s="44" t="s">
        <v>119</v>
      </c>
      <c r="D80" s="45" t="s">
        <v>52</v>
      </c>
      <c r="E80" s="46" t="s">
        <v>120</v>
      </c>
      <c r="F80" s="47" t="s">
        <v>71</v>
      </c>
      <c r="G80" s="48">
        <v>1</v>
      </c>
      <c r="H80" s="49">
        <v>0</v>
      </c>
      <c r="I80" s="49">
        <f>ROUND(ROUND(H80,2)*ROUND(G80,3),2)</f>
        <v>0</v>
      </c>
      <c r="O80">
        <f>(I80*21)/100</f>
        <v>0</v>
      </c>
      <c r="P80" t="s">
        <v>27</v>
      </c>
    </row>
    <row r="81" spans="1:16" x14ac:dyDescent="0.2">
      <c r="A81" s="34" t="s">
        <v>55</v>
      </c>
      <c r="E81" s="50" t="s">
        <v>56</v>
      </c>
    </row>
    <row r="82" spans="1:16" ht="25.5" x14ac:dyDescent="0.2">
      <c r="A82" s="36" t="s">
        <v>57</v>
      </c>
      <c r="E82" s="51" t="s">
        <v>58</v>
      </c>
    </row>
    <row r="83" spans="1:16" ht="102" x14ac:dyDescent="0.2">
      <c r="A83" t="s">
        <v>59</v>
      </c>
      <c r="E83" s="50" t="s">
        <v>114</v>
      </c>
    </row>
    <row r="84" spans="1:16" ht="25.5" x14ac:dyDescent="0.2">
      <c r="A84" s="24" t="s">
        <v>50</v>
      </c>
      <c r="B84" s="29" t="s">
        <v>121</v>
      </c>
      <c r="C84" s="29" t="s">
        <v>122</v>
      </c>
      <c r="D84" s="24" t="s">
        <v>52</v>
      </c>
      <c r="E84" s="30" t="s">
        <v>123</v>
      </c>
      <c r="F84" s="31" t="s">
        <v>71</v>
      </c>
      <c r="G84" s="43">
        <v>1</v>
      </c>
      <c r="H84" s="33">
        <v>0</v>
      </c>
      <c r="I84" s="33">
        <f>ROUND(ROUND(H84,2)*ROUND(G84,3),2)</f>
        <v>0</v>
      </c>
      <c r="O84">
        <f>(I84*21)/100</f>
        <v>0</v>
      </c>
      <c r="P84" t="s">
        <v>27</v>
      </c>
    </row>
    <row r="85" spans="1:16" x14ac:dyDescent="0.2">
      <c r="A85" s="34" t="s">
        <v>55</v>
      </c>
      <c r="E85" s="35" t="s">
        <v>56</v>
      </c>
    </row>
    <row r="86" spans="1:16" ht="25.5" x14ac:dyDescent="0.2">
      <c r="A86" s="36" t="s">
        <v>57</v>
      </c>
      <c r="E86" s="37" t="s">
        <v>58</v>
      </c>
    </row>
    <row r="87" spans="1:16" ht="102" x14ac:dyDescent="0.2">
      <c r="A87" t="s">
        <v>59</v>
      </c>
      <c r="E87" s="35" t="s">
        <v>114</v>
      </c>
    </row>
    <row r="88" spans="1:16" ht="25.5" x14ac:dyDescent="0.2">
      <c r="A88" s="24" t="s">
        <v>50</v>
      </c>
      <c r="B88" s="44" t="s">
        <v>124</v>
      </c>
      <c r="C88" s="44" t="s">
        <v>125</v>
      </c>
      <c r="D88" s="45" t="s">
        <v>52</v>
      </c>
      <c r="E88" s="46" t="s">
        <v>126</v>
      </c>
      <c r="F88" s="47" t="s">
        <v>71</v>
      </c>
      <c r="G88" s="48">
        <v>6</v>
      </c>
      <c r="H88" s="49">
        <v>0</v>
      </c>
      <c r="I88" s="49">
        <f>ROUND(ROUND(H88,2)*ROUND(G88,3),2)</f>
        <v>0</v>
      </c>
      <c r="O88">
        <f>(I88*21)/100</f>
        <v>0</v>
      </c>
      <c r="P88" t="s">
        <v>27</v>
      </c>
    </row>
    <row r="89" spans="1:16" x14ac:dyDescent="0.2">
      <c r="A89" s="34" t="s">
        <v>55</v>
      </c>
      <c r="E89" s="50" t="s">
        <v>56</v>
      </c>
    </row>
    <row r="90" spans="1:16" ht="25.5" x14ac:dyDescent="0.2">
      <c r="A90" s="36" t="s">
        <v>57</v>
      </c>
      <c r="E90" s="51" t="s">
        <v>58</v>
      </c>
    </row>
    <row r="91" spans="1:16" ht="102" x14ac:dyDescent="0.2">
      <c r="A91" t="s">
        <v>59</v>
      </c>
      <c r="E91" s="50" t="s">
        <v>114</v>
      </c>
    </row>
    <row r="92" spans="1:16" x14ac:dyDescent="0.2">
      <c r="A92" s="24" t="s">
        <v>50</v>
      </c>
      <c r="B92" s="29" t="s">
        <v>127</v>
      </c>
      <c r="C92" s="29" t="s">
        <v>128</v>
      </c>
      <c r="D92" s="24" t="s">
        <v>52</v>
      </c>
      <c r="E92" s="30" t="s">
        <v>129</v>
      </c>
      <c r="F92" s="31" t="s">
        <v>71</v>
      </c>
      <c r="G92" s="43">
        <v>9</v>
      </c>
      <c r="H92" s="33">
        <v>0</v>
      </c>
      <c r="I92" s="33">
        <f>ROUND(ROUND(H92,2)*ROUND(G92,3),2)</f>
        <v>0</v>
      </c>
      <c r="O92">
        <f>(I92*21)/100</f>
        <v>0</v>
      </c>
      <c r="P92" t="s">
        <v>27</v>
      </c>
    </row>
    <row r="93" spans="1:16" x14ac:dyDescent="0.2">
      <c r="A93" s="34" t="s">
        <v>55</v>
      </c>
      <c r="E93" s="35" t="s">
        <v>56</v>
      </c>
    </row>
    <row r="94" spans="1:16" ht="25.5" x14ac:dyDescent="0.2">
      <c r="A94" s="36" t="s">
        <v>57</v>
      </c>
      <c r="E94" s="37" t="s">
        <v>58</v>
      </c>
    </row>
    <row r="95" spans="1:16" ht="89.25" x14ac:dyDescent="0.2">
      <c r="A95" t="s">
        <v>59</v>
      </c>
      <c r="E95" s="35" t="s">
        <v>130</v>
      </c>
    </row>
    <row r="96" spans="1:16" ht="25.5" x14ac:dyDescent="0.2">
      <c r="A96" s="24" t="s">
        <v>50</v>
      </c>
      <c r="B96" s="29" t="s">
        <v>131</v>
      </c>
      <c r="C96" s="29" t="s">
        <v>132</v>
      </c>
      <c r="D96" s="24" t="s">
        <v>52</v>
      </c>
      <c r="E96" s="30" t="s">
        <v>133</v>
      </c>
      <c r="F96" s="31" t="s">
        <v>71</v>
      </c>
      <c r="G96" s="32">
        <v>2</v>
      </c>
      <c r="H96" s="33">
        <v>0</v>
      </c>
      <c r="I96" s="33">
        <f>ROUND(ROUND(H96,2)*ROUND(G96,3),2)</f>
        <v>0</v>
      </c>
      <c r="O96">
        <f>(I96*21)/100</f>
        <v>0</v>
      </c>
      <c r="P96" t="s">
        <v>27</v>
      </c>
    </row>
    <row r="97" spans="1:18" x14ac:dyDescent="0.2">
      <c r="A97" s="34" t="s">
        <v>55</v>
      </c>
      <c r="E97" s="35" t="s">
        <v>56</v>
      </c>
    </row>
    <row r="98" spans="1:18" ht="25.5" x14ac:dyDescent="0.2">
      <c r="A98" s="36" t="s">
        <v>57</v>
      </c>
      <c r="E98" s="37" t="s">
        <v>58</v>
      </c>
    </row>
    <row r="99" spans="1:18" ht="102" x14ac:dyDescent="0.2">
      <c r="A99" t="s">
        <v>59</v>
      </c>
      <c r="E99" s="35" t="s">
        <v>134</v>
      </c>
    </row>
    <row r="100" spans="1:18" ht="12.75" customHeight="1" x14ac:dyDescent="0.2">
      <c r="A100" s="12" t="s">
        <v>47</v>
      </c>
      <c r="B100" s="12"/>
      <c r="C100" s="38" t="s">
        <v>135</v>
      </c>
      <c r="D100" s="12"/>
      <c r="E100" s="27" t="s">
        <v>136</v>
      </c>
      <c r="F100" s="12"/>
      <c r="G100" s="12"/>
      <c r="H100" s="12"/>
      <c r="I100" s="39">
        <f>0+Q100</f>
        <v>0</v>
      </c>
      <c r="O100">
        <f>0+R100</f>
        <v>0</v>
      </c>
      <c r="Q100">
        <f>0+I101+I105+I109+I113+I117</f>
        <v>0</v>
      </c>
      <c r="R100">
        <f>0+O101+O105+O109+O113+O117</f>
        <v>0</v>
      </c>
    </row>
    <row r="101" spans="1:18" x14ac:dyDescent="0.2">
      <c r="A101" s="24" t="s">
        <v>50</v>
      </c>
      <c r="B101" s="44" t="s">
        <v>137</v>
      </c>
      <c r="C101" s="44" t="s">
        <v>138</v>
      </c>
      <c r="D101" s="45" t="s">
        <v>52</v>
      </c>
      <c r="E101" s="46" t="s">
        <v>139</v>
      </c>
      <c r="F101" s="47" t="s">
        <v>71</v>
      </c>
      <c r="G101" s="48">
        <v>2</v>
      </c>
      <c r="H101" s="49">
        <v>0</v>
      </c>
      <c r="I101" s="49">
        <f>ROUND(ROUND(H101,2)*ROUND(G101,3),2)</f>
        <v>0</v>
      </c>
      <c r="O101">
        <f>(I101*21)/100</f>
        <v>0</v>
      </c>
      <c r="P101" t="s">
        <v>27</v>
      </c>
    </row>
    <row r="102" spans="1:18" x14ac:dyDescent="0.2">
      <c r="A102" s="34" t="s">
        <v>55</v>
      </c>
      <c r="E102" s="50" t="s">
        <v>56</v>
      </c>
    </row>
    <row r="103" spans="1:18" ht="25.5" x14ac:dyDescent="0.2">
      <c r="A103" s="36" t="s">
        <v>57</v>
      </c>
      <c r="E103" s="51" t="s">
        <v>58</v>
      </c>
    </row>
    <row r="104" spans="1:18" ht="102" x14ac:dyDescent="0.2">
      <c r="A104" t="s">
        <v>59</v>
      </c>
      <c r="E104" s="50" t="s">
        <v>140</v>
      </c>
    </row>
    <row r="105" spans="1:18" x14ac:dyDescent="0.2">
      <c r="A105" s="24" t="s">
        <v>50</v>
      </c>
      <c r="B105" s="44" t="s">
        <v>141</v>
      </c>
      <c r="C105" s="44" t="s">
        <v>142</v>
      </c>
      <c r="D105" s="45" t="s">
        <v>52</v>
      </c>
      <c r="E105" s="46" t="s">
        <v>143</v>
      </c>
      <c r="F105" s="47" t="s">
        <v>71</v>
      </c>
      <c r="G105" s="48">
        <v>1</v>
      </c>
      <c r="H105" s="49">
        <v>0</v>
      </c>
      <c r="I105" s="49">
        <f>ROUND(ROUND(H105,2)*ROUND(G105,3),2)</f>
        <v>0</v>
      </c>
      <c r="O105">
        <f>(I105*21)/100</f>
        <v>0</v>
      </c>
      <c r="P105" t="s">
        <v>27</v>
      </c>
    </row>
    <row r="106" spans="1:18" x14ac:dyDescent="0.2">
      <c r="A106" s="34" t="s">
        <v>55</v>
      </c>
      <c r="E106" s="50" t="s">
        <v>56</v>
      </c>
    </row>
    <row r="107" spans="1:18" ht="25.5" x14ac:dyDescent="0.2">
      <c r="A107" s="36" t="s">
        <v>57</v>
      </c>
      <c r="E107" s="51" t="s">
        <v>58</v>
      </c>
    </row>
    <row r="108" spans="1:18" ht="102" x14ac:dyDescent="0.2">
      <c r="A108" t="s">
        <v>59</v>
      </c>
      <c r="E108" s="50" t="s">
        <v>140</v>
      </c>
    </row>
    <row r="109" spans="1:18" x14ac:dyDescent="0.2">
      <c r="A109" s="24" t="s">
        <v>50</v>
      </c>
      <c r="B109" s="44" t="s">
        <v>144</v>
      </c>
      <c r="C109" s="44" t="s">
        <v>145</v>
      </c>
      <c r="D109" s="45" t="s">
        <v>52</v>
      </c>
      <c r="E109" s="46" t="s">
        <v>146</v>
      </c>
      <c r="F109" s="47" t="s">
        <v>71</v>
      </c>
      <c r="G109" s="48">
        <v>2</v>
      </c>
      <c r="H109" s="49">
        <v>0</v>
      </c>
      <c r="I109" s="49">
        <f>ROUND(ROUND(H109,2)*ROUND(G109,3),2)</f>
        <v>0</v>
      </c>
      <c r="O109">
        <f>(I109*21)/100</f>
        <v>0</v>
      </c>
      <c r="P109" t="s">
        <v>27</v>
      </c>
    </row>
    <row r="110" spans="1:18" x14ac:dyDescent="0.2">
      <c r="A110" s="34" t="s">
        <v>55</v>
      </c>
      <c r="E110" s="50" t="s">
        <v>56</v>
      </c>
    </row>
    <row r="111" spans="1:18" ht="25.5" x14ac:dyDescent="0.2">
      <c r="A111" s="36" t="s">
        <v>57</v>
      </c>
      <c r="E111" s="51" t="s">
        <v>58</v>
      </c>
    </row>
    <row r="112" spans="1:18" ht="102" x14ac:dyDescent="0.2">
      <c r="A112" t="s">
        <v>59</v>
      </c>
      <c r="E112" s="50" t="s">
        <v>140</v>
      </c>
    </row>
    <row r="113" spans="1:18" x14ac:dyDescent="0.2">
      <c r="A113" s="24" t="s">
        <v>50</v>
      </c>
      <c r="B113" s="44" t="s">
        <v>147</v>
      </c>
      <c r="C113" s="44" t="s">
        <v>148</v>
      </c>
      <c r="D113" s="45" t="s">
        <v>52</v>
      </c>
      <c r="E113" s="46" t="s">
        <v>149</v>
      </c>
      <c r="F113" s="47" t="s">
        <v>71</v>
      </c>
      <c r="G113" s="48">
        <v>1</v>
      </c>
      <c r="H113" s="49">
        <v>0</v>
      </c>
      <c r="I113" s="49">
        <f>ROUND(ROUND(H113,2)*ROUND(G113,3),2)</f>
        <v>0</v>
      </c>
      <c r="O113">
        <f>(I113*21)/100</f>
        <v>0</v>
      </c>
      <c r="P113" t="s">
        <v>27</v>
      </c>
    </row>
    <row r="114" spans="1:18" x14ac:dyDescent="0.2">
      <c r="A114" s="34" t="s">
        <v>55</v>
      </c>
      <c r="E114" s="50" t="s">
        <v>56</v>
      </c>
    </row>
    <row r="115" spans="1:18" ht="25.5" x14ac:dyDescent="0.2">
      <c r="A115" s="36" t="s">
        <v>57</v>
      </c>
      <c r="E115" s="51" t="s">
        <v>58</v>
      </c>
    </row>
    <row r="116" spans="1:18" ht="102" x14ac:dyDescent="0.2">
      <c r="A116" t="s">
        <v>59</v>
      </c>
      <c r="E116" s="50" t="s">
        <v>150</v>
      </c>
    </row>
    <row r="117" spans="1:18" x14ac:dyDescent="0.2">
      <c r="A117" s="24" t="s">
        <v>50</v>
      </c>
      <c r="B117" s="44" t="s">
        <v>151</v>
      </c>
      <c r="C117" s="44" t="s">
        <v>152</v>
      </c>
      <c r="D117" s="45" t="s">
        <v>52</v>
      </c>
      <c r="E117" s="46" t="s">
        <v>153</v>
      </c>
      <c r="F117" s="47" t="s">
        <v>71</v>
      </c>
      <c r="G117" s="48">
        <v>1</v>
      </c>
      <c r="H117" s="49">
        <v>0</v>
      </c>
      <c r="I117" s="49">
        <f>ROUND(ROUND(H117,2)*ROUND(G117,3),2)</f>
        <v>0</v>
      </c>
      <c r="O117">
        <f>(I117*21)/100</f>
        <v>0</v>
      </c>
      <c r="P117" t="s">
        <v>27</v>
      </c>
    </row>
    <row r="118" spans="1:18" x14ac:dyDescent="0.2">
      <c r="A118" s="34" t="s">
        <v>55</v>
      </c>
      <c r="E118" s="50" t="s">
        <v>56</v>
      </c>
    </row>
    <row r="119" spans="1:18" ht="25.5" x14ac:dyDescent="0.2">
      <c r="A119" s="36" t="s">
        <v>57</v>
      </c>
      <c r="E119" s="51" t="s">
        <v>58</v>
      </c>
    </row>
    <row r="120" spans="1:18" ht="102" x14ac:dyDescent="0.2">
      <c r="A120" t="s">
        <v>59</v>
      </c>
      <c r="E120" s="50" t="s">
        <v>150</v>
      </c>
    </row>
    <row r="121" spans="1:18" ht="12.75" customHeight="1" x14ac:dyDescent="0.2">
      <c r="A121" s="12" t="s">
        <v>47</v>
      </c>
      <c r="B121" s="12"/>
      <c r="C121" s="38" t="s">
        <v>154</v>
      </c>
      <c r="D121" s="12"/>
      <c r="E121" s="27" t="s">
        <v>155</v>
      </c>
      <c r="F121" s="12"/>
      <c r="G121" s="12"/>
      <c r="H121" s="12"/>
      <c r="I121" s="39">
        <f>0+Q121</f>
        <v>0</v>
      </c>
      <c r="O121">
        <f>0+R121</f>
        <v>0</v>
      </c>
      <c r="Q121">
        <f>0+I122+I126+I130+I134+I138+I142+I146+I150+I154+I158+I162+I166+I170+I174+I178+I182+I186+I190+I194+I198+I202+I206+I210+I214+I218+I222+I226+I230+I234</f>
        <v>0</v>
      </c>
      <c r="R121">
        <f>0+O122+O126+O130+O134+O138+O142+O146+O150+O154+O158+O162+O166+O170+O174+O178+O182+O186+O190+O194+O198+O202+O206+O210+O214+O218+O222+O226+O230+O234</f>
        <v>0</v>
      </c>
    </row>
    <row r="122" spans="1:18" x14ac:dyDescent="0.2">
      <c r="A122" s="24" t="s">
        <v>50</v>
      </c>
      <c r="B122" s="44" t="s">
        <v>156</v>
      </c>
      <c r="C122" s="44" t="s">
        <v>157</v>
      </c>
      <c r="D122" s="45" t="s">
        <v>52</v>
      </c>
      <c r="E122" s="46" t="s">
        <v>158</v>
      </c>
      <c r="F122" s="47" t="s">
        <v>71</v>
      </c>
      <c r="G122" s="48">
        <v>1</v>
      </c>
      <c r="H122" s="49">
        <v>0</v>
      </c>
      <c r="I122" s="49">
        <f>ROUND(ROUND(H122,2)*ROUND(G122,3),2)</f>
        <v>0</v>
      </c>
      <c r="O122">
        <f>(I122*21)/100</f>
        <v>0</v>
      </c>
      <c r="P122" t="s">
        <v>27</v>
      </c>
    </row>
    <row r="123" spans="1:18" x14ac:dyDescent="0.2">
      <c r="A123" s="34" t="s">
        <v>55</v>
      </c>
      <c r="E123" s="50" t="s">
        <v>56</v>
      </c>
    </row>
    <row r="124" spans="1:18" ht="25.5" x14ac:dyDescent="0.2">
      <c r="A124" s="36" t="s">
        <v>57</v>
      </c>
      <c r="E124" s="51" t="s">
        <v>159</v>
      </c>
    </row>
    <row r="125" spans="1:18" ht="38.25" x14ac:dyDescent="0.2">
      <c r="A125" t="s">
        <v>59</v>
      </c>
      <c r="E125" s="50" t="s">
        <v>160</v>
      </c>
    </row>
    <row r="126" spans="1:18" x14ac:dyDescent="0.2">
      <c r="A126" s="24" t="s">
        <v>50</v>
      </c>
      <c r="B126" s="44" t="s">
        <v>161</v>
      </c>
      <c r="C126" s="44" t="s">
        <v>162</v>
      </c>
      <c r="D126" s="45" t="s">
        <v>52</v>
      </c>
      <c r="E126" s="46" t="s">
        <v>163</v>
      </c>
      <c r="F126" s="47" t="s">
        <v>71</v>
      </c>
      <c r="G126" s="48">
        <v>1</v>
      </c>
      <c r="H126" s="49">
        <v>0</v>
      </c>
      <c r="I126" s="49">
        <f>ROUND(ROUND(H126,2)*ROUND(G126,3),2)</f>
        <v>0</v>
      </c>
      <c r="O126">
        <f>(I126*21)/100</f>
        <v>0</v>
      </c>
      <c r="P126" t="s">
        <v>27</v>
      </c>
    </row>
    <row r="127" spans="1:18" x14ac:dyDescent="0.2">
      <c r="A127" s="34" t="s">
        <v>55</v>
      </c>
      <c r="E127" s="50" t="s">
        <v>56</v>
      </c>
    </row>
    <row r="128" spans="1:18" ht="25.5" x14ac:dyDescent="0.2">
      <c r="A128" s="36" t="s">
        <v>57</v>
      </c>
      <c r="E128" s="51" t="s">
        <v>159</v>
      </c>
    </row>
    <row r="129" spans="1:16" ht="165.75" x14ac:dyDescent="0.2">
      <c r="A129" t="s">
        <v>59</v>
      </c>
      <c r="E129" s="50" t="s">
        <v>164</v>
      </c>
    </row>
    <row r="130" spans="1:16" ht="25.5" x14ac:dyDescent="0.2">
      <c r="A130" s="24" t="s">
        <v>50</v>
      </c>
      <c r="B130" s="44" t="s">
        <v>165</v>
      </c>
      <c r="C130" s="44" t="s">
        <v>166</v>
      </c>
      <c r="D130" s="45" t="s">
        <v>52</v>
      </c>
      <c r="E130" s="46" t="s">
        <v>167</v>
      </c>
      <c r="F130" s="47" t="s">
        <v>71</v>
      </c>
      <c r="G130" s="48">
        <v>8</v>
      </c>
      <c r="H130" s="49">
        <v>0</v>
      </c>
      <c r="I130" s="49">
        <f>ROUND(ROUND(H130,2)*ROUND(G130,3),2)</f>
        <v>0</v>
      </c>
      <c r="O130">
        <f>(I130*21)/100</f>
        <v>0</v>
      </c>
      <c r="P130" t="s">
        <v>27</v>
      </c>
    </row>
    <row r="131" spans="1:16" x14ac:dyDescent="0.2">
      <c r="A131" s="34" t="s">
        <v>55</v>
      </c>
      <c r="E131" s="50" t="s">
        <v>56</v>
      </c>
    </row>
    <row r="132" spans="1:16" ht="25.5" x14ac:dyDescent="0.2">
      <c r="A132" s="36" t="s">
        <v>57</v>
      </c>
      <c r="E132" s="51" t="s">
        <v>159</v>
      </c>
    </row>
    <row r="133" spans="1:16" ht="102" x14ac:dyDescent="0.2">
      <c r="A133" t="s">
        <v>59</v>
      </c>
      <c r="E133" s="50" t="s">
        <v>168</v>
      </c>
    </row>
    <row r="134" spans="1:16" ht="25.5" x14ac:dyDescent="0.2">
      <c r="A134" s="24" t="s">
        <v>50</v>
      </c>
      <c r="B134" s="44" t="s">
        <v>169</v>
      </c>
      <c r="C134" s="44" t="s">
        <v>170</v>
      </c>
      <c r="D134" s="45" t="s">
        <v>52</v>
      </c>
      <c r="E134" s="46" t="s">
        <v>171</v>
      </c>
      <c r="F134" s="47" t="s">
        <v>71</v>
      </c>
      <c r="G134" s="48">
        <v>4</v>
      </c>
      <c r="H134" s="49">
        <v>0</v>
      </c>
      <c r="I134" s="49">
        <f>ROUND(ROUND(H134,2)*ROUND(G134,3),2)</f>
        <v>0</v>
      </c>
      <c r="O134">
        <f>(I134*21)/100</f>
        <v>0</v>
      </c>
      <c r="P134" t="s">
        <v>27</v>
      </c>
    </row>
    <row r="135" spans="1:16" x14ac:dyDescent="0.2">
      <c r="A135" s="34" t="s">
        <v>55</v>
      </c>
      <c r="E135" s="50" t="s">
        <v>56</v>
      </c>
    </row>
    <row r="136" spans="1:16" ht="25.5" x14ac:dyDescent="0.2">
      <c r="A136" s="36" t="s">
        <v>57</v>
      </c>
      <c r="E136" s="51" t="s">
        <v>159</v>
      </c>
    </row>
    <row r="137" spans="1:16" ht="102" x14ac:dyDescent="0.2">
      <c r="A137" t="s">
        <v>59</v>
      </c>
      <c r="E137" s="50" t="s">
        <v>168</v>
      </c>
    </row>
    <row r="138" spans="1:16" ht="38.25" x14ac:dyDescent="0.2">
      <c r="A138" s="24" t="s">
        <v>50</v>
      </c>
      <c r="B138" s="44" t="s">
        <v>172</v>
      </c>
      <c r="C138" s="44" t="s">
        <v>173</v>
      </c>
      <c r="D138" s="45" t="s">
        <v>52</v>
      </c>
      <c r="E138" s="46" t="s">
        <v>174</v>
      </c>
      <c r="F138" s="47" t="s">
        <v>71</v>
      </c>
      <c r="G138" s="48">
        <v>1</v>
      </c>
      <c r="H138" s="49">
        <v>0</v>
      </c>
      <c r="I138" s="49">
        <f>ROUND(ROUND(H138,2)*ROUND(G138,3),2)</f>
        <v>0</v>
      </c>
      <c r="O138">
        <f>(I138*21)/100</f>
        <v>0</v>
      </c>
      <c r="P138" t="s">
        <v>27</v>
      </c>
    </row>
    <row r="139" spans="1:16" x14ac:dyDescent="0.2">
      <c r="A139" s="34" t="s">
        <v>55</v>
      </c>
      <c r="E139" s="50" t="s">
        <v>56</v>
      </c>
    </row>
    <row r="140" spans="1:16" ht="25.5" x14ac:dyDescent="0.2">
      <c r="A140" s="36" t="s">
        <v>57</v>
      </c>
      <c r="E140" s="51" t="s">
        <v>159</v>
      </c>
    </row>
    <row r="141" spans="1:16" ht="102" x14ac:dyDescent="0.2">
      <c r="A141" t="s">
        <v>59</v>
      </c>
      <c r="E141" s="50" t="s">
        <v>168</v>
      </c>
    </row>
    <row r="142" spans="1:16" x14ac:dyDescent="0.2">
      <c r="A142" s="24" t="s">
        <v>50</v>
      </c>
      <c r="B142" s="44" t="s">
        <v>175</v>
      </c>
      <c r="C142" s="44" t="s">
        <v>176</v>
      </c>
      <c r="D142" s="45" t="s">
        <v>52</v>
      </c>
      <c r="E142" s="46" t="s">
        <v>177</v>
      </c>
      <c r="F142" s="47" t="s">
        <v>71</v>
      </c>
      <c r="G142" s="48">
        <v>2</v>
      </c>
      <c r="H142" s="49">
        <v>0</v>
      </c>
      <c r="I142" s="49">
        <f>ROUND(ROUND(H142,2)*ROUND(G142,3),2)</f>
        <v>0</v>
      </c>
      <c r="O142">
        <f>(I142*21)/100</f>
        <v>0</v>
      </c>
      <c r="P142" t="s">
        <v>27</v>
      </c>
    </row>
    <row r="143" spans="1:16" x14ac:dyDescent="0.2">
      <c r="A143" s="34" t="s">
        <v>55</v>
      </c>
      <c r="E143" s="50" t="s">
        <v>56</v>
      </c>
    </row>
    <row r="144" spans="1:16" ht="25.5" x14ac:dyDescent="0.2">
      <c r="A144" s="36" t="s">
        <v>57</v>
      </c>
      <c r="E144" s="51" t="s">
        <v>159</v>
      </c>
    </row>
    <row r="145" spans="1:16" ht="127.5" x14ac:dyDescent="0.2">
      <c r="A145" t="s">
        <v>59</v>
      </c>
      <c r="E145" s="50" t="s">
        <v>178</v>
      </c>
    </row>
    <row r="146" spans="1:16" ht="25.5" x14ac:dyDescent="0.2">
      <c r="A146" s="24" t="s">
        <v>50</v>
      </c>
      <c r="B146" s="44" t="s">
        <v>179</v>
      </c>
      <c r="C146" s="44" t="s">
        <v>180</v>
      </c>
      <c r="D146" s="45" t="s">
        <v>52</v>
      </c>
      <c r="E146" s="46" t="s">
        <v>181</v>
      </c>
      <c r="F146" s="47" t="s">
        <v>71</v>
      </c>
      <c r="G146" s="48">
        <v>13</v>
      </c>
      <c r="H146" s="49">
        <v>0</v>
      </c>
      <c r="I146" s="49">
        <f>ROUND(ROUND(H146,2)*ROUND(G146,3),2)</f>
        <v>0</v>
      </c>
      <c r="O146">
        <f>(I146*21)/100</f>
        <v>0</v>
      </c>
      <c r="P146" t="s">
        <v>27</v>
      </c>
    </row>
    <row r="147" spans="1:16" x14ac:dyDescent="0.2">
      <c r="A147" s="34" t="s">
        <v>55</v>
      </c>
      <c r="E147" s="50" t="s">
        <v>56</v>
      </c>
    </row>
    <row r="148" spans="1:16" ht="25.5" x14ac:dyDescent="0.2">
      <c r="A148" s="36" t="s">
        <v>57</v>
      </c>
      <c r="E148" s="51" t="s">
        <v>159</v>
      </c>
    </row>
    <row r="149" spans="1:16" ht="153" x14ac:dyDescent="0.2">
      <c r="A149" t="s">
        <v>59</v>
      </c>
      <c r="E149" s="50" t="s">
        <v>182</v>
      </c>
    </row>
    <row r="150" spans="1:16" x14ac:dyDescent="0.2">
      <c r="A150" s="24" t="s">
        <v>50</v>
      </c>
      <c r="B150" s="29" t="s">
        <v>183</v>
      </c>
      <c r="C150" s="29" t="s">
        <v>184</v>
      </c>
      <c r="D150" s="24" t="s">
        <v>52</v>
      </c>
      <c r="E150" s="30" t="s">
        <v>185</v>
      </c>
      <c r="F150" s="31" t="s">
        <v>71</v>
      </c>
      <c r="G150" s="32">
        <v>1</v>
      </c>
      <c r="H150" s="33">
        <v>0</v>
      </c>
      <c r="I150" s="33">
        <f>ROUND(ROUND(H150,2)*ROUND(G150,3),2)</f>
        <v>0</v>
      </c>
      <c r="O150">
        <f>(I150*21)/100</f>
        <v>0</v>
      </c>
      <c r="P150" t="s">
        <v>27</v>
      </c>
    </row>
    <row r="151" spans="1:16" x14ac:dyDescent="0.2">
      <c r="A151" s="34" t="s">
        <v>55</v>
      </c>
      <c r="E151" s="35" t="s">
        <v>56</v>
      </c>
    </row>
    <row r="152" spans="1:16" ht="25.5" x14ac:dyDescent="0.2">
      <c r="A152" s="36" t="s">
        <v>57</v>
      </c>
      <c r="E152" s="37" t="s">
        <v>159</v>
      </c>
    </row>
    <row r="153" spans="1:16" ht="165.75" x14ac:dyDescent="0.2">
      <c r="A153" t="s">
        <v>59</v>
      </c>
      <c r="E153" s="35" t="s">
        <v>186</v>
      </c>
    </row>
    <row r="154" spans="1:16" ht="25.5" x14ac:dyDescent="0.2">
      <c r="A154" s="24" t="s">
        <v>50</v>
      </c>
      <c r="B154" s="29" t="s">
        <v>187</v>
      </c>
      <c r="C154" s="29" t="s">
        <v>188</v>
      </c>
      <c r="D154" s="24" t="s">
        <v>52</v>
      </c>
      <c r="E154" s="30" t="s">
        <v>189</v>
      </c>
      <c r="F154" s="31" t="s">
        <v>71</v>
      </c>
      <c r="G154" s="32">
        <v>2</v>
      </c>
      <c r="H154" s="33">
        <v>0</v>
      </c>
      <c r="I154" s="33">
        <f>ROUND(ROUND(H154,2)*ROUND(G154,3),2)</f>
        <v>0</v>
      </c>
      <c r="O154">
        <f>(I154*21)/100</f>
        <v>0</v>
      </c>
      <c r="P154" t="s">
        <v>27</v>
      </c>
    </row>
    <row r="155" spans="1:16" x14ac:dyDescent="0.2">
      <c r="A155" s="34" t="s">
        <v>55</v>
      </c>
      <c r="E155" s="35" t="s">
        <v>56</v>
      </c>
    </row>
    <row r="156" spans="1:16" ht="25.5" x14ac:dyDescent="0.2">
      <c r="A156" s="36" t="s">
        <v>57</v>
      </c>
      <c r="E156" s="37" t="s">
        <v>159</v>
      </c>
    </row>
    <row r="157" spans="1:16" ht="165.75" x14ac:dyDescent="0.2">
      <c r="A157" t="s">
        <v>59</v>
      </c>
      <c r="E157" s="35" t="s">
        <v>186</v>
      </c>
    </row>
    <row r="158" spans="1:16" ht="25.5" x14ac:dyDescent="0.2">
      <c r="A158" s="24" t="s">
        <v>50</v>
      </c>
      <c r="B158" s="44" t="s">
        <v>190</v>
      </c>
      <c r="C158" s="44" t="s">
        <v>191</v>
      </c>
      <c r="D158" s="45" t="s">
        <v>52</v>
      </c>
      <c r="E158" s="46" t="s">
        <v>192</v>
      </c>
      <c r="F158" s="47" t="s">
        <v>71</v>
      </c>
      <c r="G158" s="48">
        <v>1</v>
      </c>
      <c r="H158" s="49">
        <v>0</v>
      </c>
      <c r="I158" s="49">
        <f>ROUND(ROUND(H158,2)*ROUND(G158,3),2)</f>
        <v>0</v>
      </c>
      <c r="O158">
        <f>(I158*21)/100</f>
        <v>0</v>
      </c>
      <c r="P158" t="s">
        <v>27</v>
      </c>
    </row>
    <row r="159" spans="1:16" x14ac:dyDescent="0.2">
      <c r="A159" s="34" t="s">
        <v>55</v>
      </c>
      <c r="E159" s="50" t="s">
        <v>56</v>
      </c>
    </row>
    <row r="160" spans="1:16" ht="25.5" x14ac:dyDescent="0.2">
      <c r="A160" s="36" t="s">
        <v>57</v>
      </c>
      <c r="E160" s="51" t="s">
        <v>193</v>
      </c>
    </row>
    <row r="161" spans="1:16" ht="165.75" x14ac:dyDescent="0.2">
      <c r="A161" t="s">
        <v>59</v>
      </c>
      <c r="E161" s="50" t="s">
        <v>186</v>
      </c>
    </row>
    <row r="162" spans="1:16" x14ac:dyDescent="0.2">
      <c r="A162" s="24" t="s">
        <v>50</v>
      </c>
      <c r="B162" s="29" t="s">
        <v>194</v>
      </c>
      <c r="C162" s="29" t="s">
        <v>195</v>
      </c>
      <c r="D162" s="24" t="s">
        <v>52</v>
      </c>
      <c r="E162" s="30" t="s">
        <v>196</v>
      </c>
      <c r="F162" s="31" t="s">
        <v>71</v>
      </c>
      <c r="G162" s="32">
        <v>1</v>
      </c>
      <c r="H162" s="33">
        <v>0</v>
      </c>
      <c r="I162" s="33">
        <f>ROUND(ROUND(H162,2)*ROUND(G162,3),2)</f>
        <v>0</v>
      </c>
      <c r="O162">
        <f>(I162*21)/100</f>
        <v>0</v>
      </c>
      <c r="P162" t="s">
        <v>27</v>
      </c>
    </row>
    <row r="163" spans="1:16" x14ac:dyDescent="0.2">
      <c r="A163" s="34" t="s">
        <v>55</v>
      </c>
      <c r="E163" s="35" t="s">
        <v>56</v>
      </c>
    </row>
    <row r="164" spans="1:16" ht="25.5" x14ac:dyDescent="0.2">
      <c r="A164" s="36" t="s">
        <v>57</v>
      </c>
      <c r="E164" s="37" t="s">
        <v>197</v>
      </c>
    </row>
    <row r="165" spans="1:16" ht="165.75" x14ac:dyDescent="0.2">
      <c r="A165" t="s">
        <v>59</v>
      </c>
      <c r="E165" s="35" t="s">
        <v>198</v>
      </c>
    </row>
    <row r="166" spans="1:16" x14ac:dyDescent="0.2">
      <c r="A166" s="24" t="s">
        <v>50</v>
      </c>
      <c r="B166" s="44" t="s">
        <v>199</v>
      </c>
      <c r="C166" s="44" t="s">
        <v>200</v>
      </c>
      <c r="D166" s="45" t="s">
        <v>52</v>
      </c>
      <c r="E166" s="46" t="s">
        <v>201</v>
      </c>
      <c r="F166" s="47" t="s">
        <v>71</v>
      </c>
      <c r="G166" s="48">
        <v>1</v>
      </c>
      <c r="H166" s="49">
        <v>0</v>
      </c>
      <c r="I166" s="49">
        <f>ROUND(ROUND(H166,2)*ROUND(G166,3),2)</f>
        <v>0</v>
      </c>
      <c r="O166">
        <f>(I166*21)/100</f>
        <v>0</v>
      </c>
      <c r="P166" t="s">
        <v>27</v>
      </c>
    </row>
    <row r="167" spans="1:16" x14ac:dyDescent="0.2">
      <c r="A167" s="34" t="s">
        <v>55</v>
      </c>
      <c r="E167" s="50" t="s">
        <v>56</v>
      </c>
    </row>
    <row r="168" spans="1:16" ht="25.5" x14ac:dyDescent="0.2">
      <c r="A168" s="36" t="s">
        <v>57</v>
      </c>
      <c r="E168" s="51" t="s">
        <v>197</v>
      </c>
    </row>
    <row r="169" spans="1:16" ht="191.25" x14ac:dyDescent="0.2">
      <c r="A169" t="s">
        <v>59</v>
      </c>
      <c r="E169" s="50" t="s">
        <v>202</v>
      </c>
    </row>
    <row r="170" spans="1:16" x14ac:dyDescent="0.2">
      <c r="A170" s="24" t="s">
        <v>50</v>
      </c>
      <c r="B170" s="29" t="s">
        <v>203</v>
      </c>
      <c r="C170" s="29" t="s">
        <v>204</v>
      </c>
      <c r="D170" s="24" t="s">
        <v>52</v>
      </c>
      <c r="E170" s="30" t="s">
        <v>205</v>
      </c>
      <c r="F170" s="31" t="s">
        <v>71</v>
      </c>
      <c r="G170" s="32">
        <v>1</v>
      </c>
      <c r="H170" s="33">
        <v>0</v>
      </c>
      <c r="I170" s="33">
        <f>ROUND(ROUND(H170,2)*ROUND(G170,3),2)</f>
        <v>0</v>
      </c>
      <c r="O170">
        <f>(I170*21)/100</f>
        <v>0</v>
      </c>
      <c r="P170" t="s">
        <v>27</v>
      </c>
    </row>
    <row r="171" spans="1:16" x14ac:dyDescent="0.2">
      <c r="A171" s="34" t="s">
        <v>55</v>
      </c>
      <c r="E171" s="35" t="s">
        <v>56</v>
      </c>
    </row>
    <row r="172" spans="1:16" ht="25.5" x14ac:dyDescent="0.2">
      <c r="A172" s="36" t="s">
        <v>57</v>
      </c>
      <c r="E172" s="37" t="s">
        <v>197</v>
      </c>
    </row>
    <row r="173" spans="1:16" ht="165.75" x14ac:dyDescent="0.2">
      <c r="A173" t="s">
        <v>59</v>
      </c>
      <c r="E173" s="35" t="s">
        <v>186</v>
      </c>
    </row>
    <row r="174" spans="1:16" x14ac:dyDescent="0.2">
      <c r="A174" s="24" t="s">
        <v>50</v>
      </c>
      <c r="B174" s="29" t="s">
        <v>206</v>
      </c>
      <c r="C174" s="29" t="s">
        <v>207</v>
      </c>
      <c r="D174" s="24" t="s">
        <v>52</v>
      </c>
      <c r="E174" s="30" t="s">
        <v>208</v>
      </c>
      <c r="F174" s="31" t="s">
        <v>71</v>
      </c>
      <c r="G174" s="32">
        <v>1</v>
      </c>
      <c r="H174" s="33">
        <v>0</v>
      </c>
      <c r="I174" s="33">
        <f>ROUND(ROUND(H174,2)*ROUND(G174,3),2)</f>
        <v>0</v>
      </c>
      <c r="O174">
        <f>(I174*21)/100</f>
        <v>0</v>
      </c>
      <c r="P174" t="s">
        <v>27</v>
      </c>
    </row>
    <row r="175" spans="1:16" x14ac:dyDescent="0.2">
      <c r="A175" s="34" t="s">
        <v>55</v>
      </c>
      <c r="E175" s="35" t="s">
        <v>56</v>
      </c>
    </row>
    <row r="176" spans="1:16" ht="25.5" x14ac:dyDescent="0.2">
      <c r="A176" s="36" t="s">
        <v>57</v>
      </c>
      <c r="E176" s="37" t="s">
        <v>197</v>
      </c>
    </row>
    <row r="177" spans="1:16" ht="153" x14ac:dyDescent="0.2">
      <c r="A177" t="s">
        <v>59</v>
      </c>
      <c r="E177" s="35" t="s">
        <v>209</v>
      </c>
    </row>
    <row r="178" spans="1:16" ht="38.25" x14ac:dyDescent="0.2">
      <c r="A178" s="24" t="s">
        <v>50</v>
      </c>
      <c r="B178" s="44" t="s">
        <v>210</v>
      </c>
      <c r="C178" s="44" t="s">
        <v>211</v>
      </c>
      <c r="D178" s="45" t="s">
        <v>52</v>
      </c>
      <c r="E178" s="46" t="s">
        <v>212</v>
      </c>
      <c r="F178" s="47" t="s">
        <v>71</v>
      </c>
      <c r="G178" s="48">
        <v>1</v>
      </c>
      <c r="H178" s="49">
        <v>0</v>
      </c>
      <c r="I178" s="49">
        <f>ROUND(ROUND(H178,2)*ROUND(G178,3),2)</f>
        <v>0</v>
      </c>
      <c r="O178">
        <f>(I178*21)/100</f>
        <v>0</v>
      </c>
      <c r="P178" t="s">
        <v>27</v>
      </c>
    </row>
    <row r="179" spans="1:16" x14ac:dyDescent="0.2">
      <c r="A179" s="34" t="s">
        <v>55</v>
      </c>
      <c r="E179" s="50" t="s">
        <v>56</v>
      </c>
    </row>
    <row r="180" spans="1:16" ht="25.5" x14ac:dyDescent="0.2">
      <c r="A180" s="36" t="s">
        <v>57</v>
      </c>
      <c r="E180" s="51" t="s">
        <v>159</v>
      </c>
    </row>
    <row r="181" spans="1:16" ht="204" x14ac:dyDescent="0.2">
      <c r="A181" t="s">
        <v>59</v>
      </c>
      <c r="E181" s="50" t="s">
        <v>213</v>
      </c>
    </row>
    <row r="182" spans="1:16" ht="25.5" x14ac:dyDescent="0.2">
      <c r="A182" s="24" t="s">
        <v>50</v>
      </c>
      <c r="B182" s="29" t="s">
        <v>214</v>
      </c>
      <c r="C182" s="29" t="s">
        <v>215</v>
      </c>
      <c r="D182" s="24" t="s">
        <v>52</v>
      </c>
      <c r="E182" s="30" t="s">
        <v>216</v>
      </c>
      <c r="F182" s="31" t="s">
        <v>71</v>
      </c>
      <c r="G182" s="32">
        <v>1</v>
      </c>
      <c r="H182" s="33">
        <v>0</v>
      </c>
      <c r="I182" s="33">
        <f>ROUND(ROUND(H182,2)*ROUND(G182,3),2)</f>
        <v>0</v>
      </c>
      <c r="O182">
        <f>(I182*21)/100</f>
        <v>0</v>
      </c>
      <c r="P182" t="s">
        <v>27</v>
      </c>
    </row>
    <row r="183" spans="1:16" x14ac:dyDescent="0.2">
      <c r="A183" s="34" t="s">
        <v>55</v>
      </c>
      <c r="E183" s="35" t="s">
        <v>56</v>
      </c>
    </row>
    <row r="184" spans="1:16" ht="25.5" x14ac:dyDescent="0.2">
      <c r="A184" s="36" t="s">
        <v>57</v>
      </c>
      <c r="E184" s="37" t="s">
        <v>193</v>
      </c>
    </row>
    <row r="185" spans="1:16" ht="165.75" x14ac:dyDescent="0.2">
      <c r="A185" t="s">
        <v>59</v>
      </c>
      <c r="E185" s="35" t="s">
        <v>217</v>
      </c>
    </row>
    <row r="186" spans="1:16" ht="25.5" x14ac:dyDescent="0.2">
      <c r="A186" s="24" t="s">
        <v>50</v>
      </c>
      <c r="B186" s="44" t="s">
        <v>218</v>
      </c>
      <c r="C186" s="44" t="s">
        <v>219</v>
      </c>
      <c r="D186" s="45" t="s">
        <v>52</v>
      </c>
      <c r="E186" s="46" t="s">
        <v>220</v>
      </c>
      <c r="F186" s="47" t="s">
        <v>71</v>
      </c>
      <c r="G186" s="48">
        <v>1</v>
      </c>
      <c r="H186" s="49">
        <v>0</v>
      </c>
      <c r="I186" s="49">
        <f>ROUND(ROUND(H186,2)*ROUND(G186,3),2)</f>
        <v>0</v>
      </c>
      <c r="O186">
        <f>(I186*21)/100</f>
        <v>0</v>
      </c>
      <c r="P186" t="s">
        <v>27</v>
      </c>
    </row>
    <row r="187" spans="1:16" x14ac:dyDescent="0.2">
      <c r="A187" s="34" t="s">
        <v>55</v>
      </c>
      <c r="E187" s="50" t="s">
        <v>56</v>
      </c>
    </row>
    <row r="188" spans="1:16" ht="25.5" x14ac:dyDescent="0.2">
      <c r="A188" s="36" t="s">
        <v>57</v>
      </c>
      <c r="E188" s="51" t="s">
        <v>193</v>
      </c>
    </row>
    <row r="189" spans="1:16" ht="191.25" x14ac:dyDescent="0.2">
      <c r="A189" t="s">
        <v>59</v>
      </c>
      <c r="E189" s="50" t="s">
        <v>202</v>
      </c>
    </row>
    <row r="190" spans="1:16" x14ac:dyDescent="0.2">
      <c r="A190" s="24" t="s">
        <v>50</v>
      </c>
      <c r="B190" s="44" t="s">
        <v>221</v>
      </c>
      <c r="C190" s="44" t="s">
        <v>222</v>
      </c>
      <c r="D190" s="45" t="s">
        <v>52</v>
      </c>
      <c r="E190" s="46" t="s">
        <v>223</v>
      </c>
      <c r="F190" s="47" t="s">
        <v>71</v>
      </c>
      <c r="G190" s="48">
        <v>1</v>
      </c>
      <c r="H190" s="49">
        <v>0</v>
      </c>
      <c r="I190" s="49">
        <f>ROUND(ROUND(H190,2)*ROUND(G190,3),2)</f>
        <v>0</v>
      </c>
      <c r="O190">
        <f>(I190*21)/100</f>
        <v>0</v>
      </c>
      <c r="P190" t="s">
        <v>27</v>
      </c>
    </row>
    <row r="191" spans="1:16" x14ac:dyDescent="0.2">
      <c r="A191" s="34" t="s">
        <v>55</v>
      </c>
      <c r="E191" s="50" t="s">
        <v>56</v>
      </c>
    </row>
    <row r="192" spans="1:16" ht="25.5" x14ac:dyDescent="0.2">
      <c r="A192" s="36" t="s">
        <v>57</v>
      </c>
      <c r="E192" s="51" t="s">
        <v>159</v>
      </c>
    </row>
    <row r="193" spans="1:16" ht="102" x14ac:dyDescent="0.2">
      <c r="A193" t="s">
        <v>59</v>
      </c>
      <c r="E193" s="50" t="s">
        <v>224</v>
      </c>
    </row>
    <row r="194" spans="1:16" x14ac:dyDescent="0.2">
      <c r="A194" s="24" t="s">
        <v>50</v>
      </c>
      <c r="B194" s="44" t="s">
        <v>225</v>
      </c>
      <c r="C194" s="44" t="s">
        <v>226</v>
      </c>
      <c r="D194" s="45" t="s">
        <v>52</v>
      </c>
      <c r="E194" s="46" t="s">
        <v>227</v>
      </c>
      <c r="F194" s="47" t="s">
        <v>228</v>
      </c>
      <c r="G194" s="48">
        <v>4</v>
      </c>
      <c r="H194" s="49">
        <v>0</v>
      </c>
      <c r="I194" s="49">
        <f>ROUND(ROUND(H194,2)*ROUND(G194,3),2)</f>
        <v>0</v>
      </c>
      <c r="O194">
        <f>(I194*21)/100</f>
        <v>0</v>
      </c>
      <c r="P194" t="s">
        <v>27</v>
      </c>
    </row>
    <row r="195" spans="1:16" x14ac:dyDescent="0.2">
      <c r="A195" s="34" t="s">
        <v>55</v>
      </c>
      <c r="E195" s="50" t="s">
        <v>56</v>
      </c>
    </row>
    <row r="196" spans="1:16" ht="25.5" x14ac:dyDescent="0.2">
      <c r="A196" s="36" t="s">
        <v>57</v>
      </c>
      <c r="E196" s="51" t="s">
        <v>193</v>
      </c>
    </row>
    <row r="197" spans="1:16" ht="127.5" x14ac:dyDescent="0.2">
      <c r="A197" t="s">
        <v>59</v>
      </c>
      <c r="E197" s="50" t="s">
        <v>229</v>
      </c>
    </row>
    <row r="198" spans="1:16" x14ac:dyDescent="0.2">
      <c r="A198" s="24" t="s">
        <v>50</v>
      </c>
      <c r="B198" s="29" t="s">
        <v>230</v>
      </c>
      <c r="C198" s="29" t="s">
        <v>231</v>
      </c>
      <c r="D198" s="24" t="s">
        <v>52</v>
      </c>
      <c r="E198" s="30" t="s">
        <v>232</v>
      </c>
      <c r="F198" s="31" t="s">
        <v>71</v>
      </c>
      <c r="G198" s="32">
        <v>1</v>
      </c>
      <c r="H198" s="33">
        <v>0</v>
      </c>
      <c r="I198" s="33">
        <f>ROUND(ROUND(H198,2)*ROUND(G198,3),2)</f>
        <v>0</v>
      </c>
      <c r="O198">
        <f>(I198*21)/100</f>
        <v>0</v>
      </c>
      <c r="P198" t="s">
        <v>27</v>
      </c>
    </row>
    <row r="199" spans="1:16" x14ac:dyDescent="0.2">
      <c r="A199" s="34" t="s">
        <v>55</v>
      </c>
      <c r="E199" s="35" t="s">
        <v>56</v>
      </c>
    </row>
    <row r="200" spans="1:16" ht="25.5" x14ac:dyDescent="0.2">
      <c r="A200" s="36" t="s">
        <v>57</v>
      </c>
      <c r="E200" s="37" t="s">
        <v>193</v>
      </c>
    </row>
    <row r="201" spans="1:16" ht="165.75" x14ac:dyDescent="0.2">
      <c r="A201" t="s">
        <v>59</v>
      </c>
      <c r="E201" s="35" t="s">
        <v>233</v>
      </c>
    </row>
    <row r="202" spans="1:16" x14ac:dyDescent="0.2">
      <c r="A202" s="24" t="s">
        <v>50</v>
      </c>
      <c r="B202" s="29" t="s">
        <v>234</v>
      </c>
      <c r="C202" s="29" t="s">
        <v>235</v>
      </c>
      <c r="D202" s="24" t="s">
        <v>52</v>
      </c>
      <c r="E202" s="30" t="s">
        <v>236</v>
      </c>
      <c r="F202" s="31" t="s">
        <v>71</v>
      </c>
      <c r="G202" s="32">
        <v>1</v>
      </c>
      <c r="H202" s="33">
        <v>0</v>
      </c>
      <c r="I202" s="33">
        <f>ROUND(ROUND(H202,2)*ROUND(G202,3),2)</f>
        <v>0</v>
      </c>
      <c r="O202">
        <f>(I202*21)/100</f>
        <v>0</v>
      </c>
      <c r="P202" t="s">
        <v>27</v>
      </c>
    </row>
    <row r="203" spans="1:16" x14ac:dyDescent="0.2">
      <c r="A203" s="34" t="s">
        <v>55</v>
      </c>
      <c r="E203" s="35" t="s">
        <v>56</v>
      </c>
    </row>
    <row r="204" spans="1:16" ht="25.5" x14ac:dyDescent="0.2">
      <c r="A204" s="36" t="s">
        <v>57</v>
      </c>
      <c r="E204" s="37" t="s">
        <v>193</v>
      </c>
    </row>
    <row r="205" spans="1:16" ht="140.25" x14ac:dyDescent="0.2">
      <c r="A205" t="s">
        <v>59</v>
      </c>
      <c r="E205" s="35" t="s">
        <v>237</v>
      </c>
    </row>
    <row r="206" spans="1:16" ht="25.5" x14ac:dyDescent="0.2">
      <c r="A206" s="24" t="s">
        <v>50</v>
      </c>
      <c r="B206" s="29" t="s">
        <v>238</v>
      </c>
      <c r="C206" s="29" t="s">
        <v>239</v>
      </c>
      <c r="D206" s="24" t="s">
        <v>52</v>
      </c>
      <c r="E206" s="30" t="s">
        <v>240</v>
      </c>
      <c r="F206" s="31" t="s">
        <v>71</v>
      </c>
      <c r="G206" s="32">
        <v>1</v>
      </c>
      <c r="H206" s="33">
        <v>0</v>
      </c>
      <c r="I206" s="33">
        <f>ROUND(ROUND(H206,2)*ROUND(G206,3),2)</f>
        <v>0</v>
      </c>
      <c r="O206">
        <f>(I206*21)/100</f>
        <v>0</v>
      </c>
      <c r="P206" t="s">
        <v>27</v>
      </c>
    </row>
    <row r="207" spans="1:16" x14ac:dyDescent="0.2">
      <c r="A207" s="34" t="s">
        <v>55</v>
      </c>
      <c r="E207" s="35" t="s">
        <v>56</v>
      </c>
    </row>
    <row r="208" spans="1:16" ht="25.5" x14ac:dyDescent="0.2">
      <c r="A208" s="36" t="s">
        <v>57</v>
      </c>
      <c r="E208" s="37" t="s">
        <v>193</v>
      </c>
    </row>
    <row r="209" spans="1:16" ht="216.75" x14ac:dyDescent="0.2">
      <c r="A209" t="s">
        <v>59</v>
      </c>
      <c r="E209" s="35" t="s">
        <v>241</v>
      </c>
    </row>
    <row r="210" spans="1:16" x14ac:dyDescent="0.2">
      <c r="A210" s="24" t="s">
        <v>50</v>
      </c>
      <c r="B210" s="29" t="s">
        <v>242</v>
      </c>
      <c r="C210" s="29" t="s">
        <v>243</v>
      </c>
      <c r="D210" s="24" t="s">
        <v>52</v>
      </c>
      <c r="E210" s="30" t="s">
        <v>244</v>
      </c>
      <c r="F210" s="31" t="s">
        <v>71</v>
      </c>
      <c r="G210" s="32">
        <v>1</v>
      </c>
      <c r="H210" s="33">
        <v>0</v>
      </c>
      <c r="I210" s="33">
        <f>ROUND(ROUND(H210,2)*ROUND(G210,3),2)</f>
        <v>0</v>
      </c>
      <c r="O210">
        <f>(I210*21)/100</f>
        <v>0</v>
      </c>
      <c r="P210" t="s">
        <v>27</v>
      </c>
    </row>
    <row r="211" spans="1:16" x14ac:dyDescent="0.2">
      <c r="A211" s="34" t="s">
        <v>55</v>
      </c>
      <c r="E211" s="35" t="s">
        <v>56</v>
      </c>
    </row>
    <row r="212" spans="1:16" ht="25.5" x14ac:dyDescent="0.2">
      <c r="A212" s="36" t="s">
        <v>57</v>
      </c>
      <c r="E212" s="37" t="s">
        <v>193</v>
      </c>
    </row>
    <row r="213" spans="1:16" ht="204" x14ac:dyDescent="0.2">
      <c r="A213" t="s">
        <v>59</v>
      </c>
      <c r="E213" s="35" t="s">
        <v>245</v>
      </c>
    </row>
    <row r="214" spans="1:16" x14ac:dyDescent="0.2">
      <c r="A214" s="24" t="s">
        <v>50</v>
      </c>
      <c r="B214" s="29" t="s">
        <v>246</v>
      </c>
      <c r="C214" s="29" t="s">
        <v>247</v>
      </c>
      <c r="D214" s="24" t="s">
        <v>52</v>
      </c>
      <c r="E214" s="30" t="s">
        <v>248</v>
      </c>
      <c r="F214" s="31" t="s">
        <v>71</v>
      </c>
      <c r="G214" s="43">
        <v>1</v>
      </c>
      <c r="H214" s="33">
        <v>0</v>
      </c>
      <c r="I214" s="33">
        <f>ROUND(ROUND(H214,2)*ROUND(G214,3),2)</f>
        <v>0</v>
      </c>
      <c r="O214">
        <f>(I214*21)/100</f>
        <v>0</v>
      </c>
      <c r="P214" t="s">
        <v>27</v>
      </c>
    </row>
    <row r="215" spans="1:16" x14ac:dyDescent="0.2">
      <c r="A215" s="34" t="s">
        <v>55</v>
      </c>
      <c r="E215" s="35" t="s">
        <v>56</v>
      </c>
    </row>
    <row r="216" spans="1:16" ht="25.5" x14ac:dyDescent="0.2">
      <c r="A216" s="36" t="s">
        <v>57</v>
      </c>
      <c r="E216" s="37" t="s">
        <v>193</v>
      </c>
    </row>
    <row r="217" spans="1:16" ht="204" x14ac:dyDescent="0.2">
      <c r="A217" t="s">
        <v>59</v>
      </c>
      <c r="E217" s="35" t="s">
        <v>249</v>
      </c>
    </row>
    <row r="218" spans="1:16" x14ac:dyDescent="0.2">
      <c r="A218" s="24" t="s">
        <v>50</v>
      </c>
      <c r="B218" s="29" t="s">
        <v>250</v>
      </c>
      <c r="C218" s="29" t="s">
        <v>251</v>
      </c>
      <c r="D218" s="24" t="s">
        <v>52</v>
      </c>
      <c r="E218" s="30" t="s">
        <v>252</v>
      </c>
      <c r="F218" s="31" t="s">
        <v>71</v>
      </c>
      <c r="G218" s="43">
        <v>1</v>
      </c>
      <c r="H218" s="33">
        <v>0</v>
      </c>
      <c r="I218" s="33">
        <f>ROUND(ROUND(H218,2)*ROUND(G218,3),2)</f>
        <v>0</v>
      </c>
      <c r="O218">
        <f>(I218*21)/100</f>
        <v>0</v>
      </c>
      <c r="P218" t="s">
        <v>27</v>
      </c>
    </row>
    <row r="219" spans="1:16" x14ac:dyDescent="0.2">
      <c r="A219" s="34" t="s">
        <v>55</v>
      </c>
      <c r="E219" s="35" t="s">
        <v>56</v>
      </c>
    </row>
    <row r="220" spans="1:16" ht="25.5" x14ac:dyDescent="0.2">
      <c r="A220" s="36" t="s">
        <v>57</v>
      </c>
      <c r="E220" s="37" t="s">
        <v>193</v>
      </c>
    </row>
    <row r="221" spans="1:16" ht="204" x14ac:dyDescent="0.2">
      <c r="A221" t="s">
        <v>59</v>
      </c>
      <c r="E221" s="35" t="s">
        <v>253</v>
      </c>
    </row>
    <row r="222" spans="1:16" ht="25.5" x14ac:dyDescent="0.2">
      <c r="A222" s="24" t="s">
        <v>50</v>
      </c>
      <c r="B222" s="44" t="s">
        <v>254</v>
      </c>
      <c r="C222" s="44" t="s">
        <v>255</v>
      </c>
      <c r="D222" s="45" t="s">
        <v>52</v>
      </c>
      <c r="E222" s="46" t="s">
        <v>256</v>
      </c>
      <c r="F222" s="47" t="s">
        <v>71</v>
      </c>
      <c r="G222" s="48">
        <v>1</v>
      </c>
      <c r="H222" s="49">
        <v>0</v>
      </c>
      <c r="I222" s="49">
        <f>ROUND(ROUND(H222,2)*ROUND(G222,3),2)</f>
        <v>0</v>
      </c>
      <c r="O222">
        <f>(I222*21)/100</f>
        <v>0</v>
      </c>
      <c r="P222" t="s">
        <v>27</v>
      </c>
    </row>
    <row r="223" spans="1:16" x14ac:dyDescent="0.2">
      <c r="A223" s="34" t="s">
        <v>55</v>
      </c>
      <c r="E223" s="50" t="s">
        <v>56</v>
      </c>
    </row>
    <row r="224" spans="1:16" ht="25.5" x14ac:dyDescent="0.2">
      <c r="A224" s="36" t="s">
        <v>57</v>
      </c>
      <c r="E224" s="51" t="s">
        <v>193</v>
      </c>
    </row>
    <row r="225" spans="1:18" ht="165.75" x14ac:dyDescent="0.2">
      <c r="A225" t="s">
        <v>59</v>
      </c>
      <c r="E225" s="50" t="s">
        <v>186</v>
      </c>
    </row>
    <row r="226" spans="1:18" x14ac:dyDescent="0.2">
      <c r="A226" s="24" t="s">
        <v>50</v>
      </c>
      <c r="B226" s="29" t="s">
        <v>257</v>
      </c>
      <c r="C226" s="29" t="s">
        <v>258</v>
      </c>
      <c r="D226" s="24" t="s">
        <v>52</v>
      </c>
      <c r="E226" s="30" t="s">
        <v>259</v>
      </c>
      <c r="F226" s="31" t="s">
        <v>71</v>
      </c>
      <c r="G226" s="43">
        <v>1</v>
      </c>
      <c r="H226" s="33">
        <v>0</v>
      </c>
      <c r="I226" s="33">
        <f>ROUND(ROUND(H226,2)*ROUND(G226,3),2)</f>
        <v>0</v>
      </c>
      <c r="O226">
        <f>(I226*21)/100</f>
        <v>0</v>
      </c>
      <c r="P226" t="s">
        <v>27</v>
      </c>
    </row>
    <row r="227" spans="1:18" x14ac:dyDescent="0.2">
      <c r="A227" s="34" t="s">
        <v>55</v>
      </c>
      <c r="E227" s="35" t="s">
        <v>56</v>
      </c>
    </row>
    <row r="228" spans="1:18" ht="25.5" x14ac:dyDescent="0.2">
      <c r="A228" s="36" t="s">
        <v>57</v>
      </c>
      <c r="E228" s="37" t="s">
        <v>193</v>
      </c>
    </row>
    <row r="229" spans="1:18" ht="204" x14ac:dyDescent="0.2">
      <c r="A229" t="s">
        <v>59</v>
      </c>
      <c r="E229" s="35" t="s">
        <v>260</v>
      </c>
    </row>
    <row r="230" spans="1:18" ht="25.5" x14ac:dyDescent="0.2">
      <c r="A230" s="24" t="s">
        <v>50</v>
      </c>
      <c r="B230" s="29" t="s">
        <v>261</v>
      </c>
      <c r="C230" s="29" t="s">
        <v>262</v>
      </c>
      <c r="D230" s="24" t="s">
        <v>52</v>
      </c>
      <c r="E230" s="30" t="s">
        <v>263</v>
      </c>
      <c r="F230" s="31" t="s">
        <v>71</v>
      </c>
      <c r="G230" s="43">
        <v>1</v>
      </c>
      <c r="H230" s="33">
        <v>0</v>
      </c>
      <c r="I230" s="33">
        <f>ROUND(ROUND(H230,2)*ROUND(G230,3),2)</f>
        <v>0</v>
      </c>
      <c r="O230">
        <f>(I230*21)/100</f>
        <v>0</v>
      </c>
      <c r="P230" t="s">
        <v>27</v>
      </c>
    </row>
    <row r="231" spans="1:18" x14ac:dyDescent="0.2">
      <c r="A231" s="34" t="s">
        <v>55</v>
      </c>
      <c r="E231" s="35" t="s">
        <v>56</v>
      </c>
    </row>
    <row r="232" spans="1:18" ht="25.5" x14ac:dyDescent="0.2">
      <c r="A232" s="36" t="s">
        <v>57</v>
      </c>
      <c r="E232" s="37" t="s">
        <v>193</v>
      </c>
    </row>
    <row r="233" spans="1:18" ht="204" x14ac:dyDescent="0.2">
      <c r="A233" t="s">
        <v>59</v>
      </c>
      <c r="E233" s="35" t="s">
        <v>264</v>
      </c>
    </row>
    <row r="234" spans="1:18" ht="25.5" x14ac:dyDescent="0.2">
      <c r="A234" s="24" t="s">
        <v>50</v>
      </c>
      <c r="B234" s="44" t="s">
        <v>265</v>
      </c>
      <c r="C234" s="44" t="s">
        <v>266</v>
      </c>
      <c r="D234" s="45" t="s">
        <v>52</v>
      </c>
      <c r="E234" s="46" t="s">
        <v>267</v>
      </c>
      <c r="F234" s="47" t="s">
        <v>71</v>
      </c>
      <c r="G234" s="48">
        <v>1</v>
      </c>
      <c r="H234" s="49">
        <v>0</v>
      </c>
      <c r="I234" s="49">
        <f>ROUND(ROUND(H234,2)*ROUND(G234,3),2)</f>
        <v>0</v>
      </c>
      <c r="O234">
        <f>(I234*21)/100</f>
        <v>0</v>
      </c>
      <c r="P234" t="s">
        <v>27</v>
      </c>
    </row>
    <row r="235" spans="1:18" x14ac:dyDescent="0.2">
      <c r="A235" s="34" t="s">
        <v>55</v>
      </c>
      <c r="E235" s="50" t="s">
        <v>56</v>
      </c>
    </row>
    <row r="236" spans="1:18" ht="25.5" x14ac:dyDescent="0.2">
      <c r="A236" s="36" t="s">
        <v>57</v>
      </c>
      <c r="E236" s="51" t="s">
        <v>159</v>
      </c>
    </row>
    <row r="237" spans="1:18" ht="63.75" x14ac:dyDescent="0.2">
      <c r="A237" t="s">
        <v>59</v>
      </c>
      <c r="E237" s="50" t="s">
        <v>268</v>
      </c>
    </row>
    <row r="238" spans="1:18" ht="12.75" customHeight="1" x14ac:dyDescent="0.2">
      <c r="A238" s="12" t="s">
        <v>47</v>
      </c>
      <c r="B238" s="12"/>
      <c r="C238" s="38" t="s">
        <v>269</v>
      </c>
      <c r="D238" s="12"/>
      <c r="E238" s="27" t="s">
        <v>270</v>
      </c>
      <c r="F238" s="12"/>
      <c r="G238" s="12"/>
      <c r="H238" s="12"/>
      <c r="I238" s="39">
        <f>0+Q238</f>
        <v>0</v>
      </c>
      <c r="O238">
        <f>0+R238</f>
        <v>0</v>
      </c>
      <c r="Q238">
        <f>0+I239+I243+I247+I251+I255</f>
        <v>0</v>
      </c>
      <c r="R238">
        <f>0+O239+O243+O247+O251+O255</f>
        <v>0</v>
      </c>
    </row>
    <row r="239" spans="1:18" ht="25.5" x14ac:dyDescent="0.2">
      <c r="A239" s="24" t="s">
        <v>50</v>
      </c>
      <c r="B239" s="29" t="s">
        <v>271</v>
      </c>
      <c r="C239" s="29" t="s">
        <v>272</v>
      </c>
      <c r="D239" s="24" t="s">
        <v>52</v>
      </c>
      <c r="E239" s="30" t="s">
        <v>273</v>
      </c>
      <c r="F239" s="31" t="s">
        <v>71</v>
      </c>
      <c r="G239" s="43">
        <v>1</v>
      </c>
      <c r="H239" s="33">
        <v>0</v>
      </c>
      <c r="I239" s="33">
        <f>ROUND(ROUND(H239,2)*ROUND(G239,3),2)</f>
        <v>0</v>
      </c>
      <c r="O239">
        <f>(I239*21)/100</f>
        <v>0</v>
      </c>
      <c r="P239" t="s">
        <v>27</v>
      </c>
    </row>
    <row r="240" spans="1:18" x14ac:dyDescent="0.2">
      <c r="A240" s="34" t="s">
        <v>55</v>
      </c>
      <c r="E240" s="35" t="s">
        <v>56</v>
      </c>
    </row>
    <row r="241" spans="1:16" ht="25.5" x14ac:dyDescent="0.2">
      <c r="A241" s="36" t="s">
        <v>57</v>
      </c>
      <c r="E241" s="37" t="s">
        <v>274</v>
      </c>
    </row>
    <row r="242" spans="1:16" ht="114.75" x14ac:dyDescent="0.2">
      <c r="A242" t="s">
        <v>59</v>
      </c>
      <c r="E242" s="35" t="s">
        <v>275</v>
      </c>
    </row>
    <row r="243" spans="1:16" ht="25.5" x14ac:dyDescent="0.2">
      <c r="A243" s="24" t="s">
        <v>50</v>
      </c>
      <c r="B243" s="29" t="s">
        <v>276</v>
      </c>
      <c r="C243" s="29" t="s">
        <v>277</v>
      </c>
      <c r="D243" s="24" t="s">
        <v>52</v>
      </c>
      <c r="E243" s="30" t="s">
        <v>278</v>
      </c>
      <c r="F243" s="31" t="s">
        <v>71</v>
      </c>
      <c r="G243" s="43">
        <v>1</v>
      </c>
      <c r="H243" s="33">
        <v>0</v>
      </c>
      <c r="I243" s="33">
        <f>ROUND(ROUND(H243,2)*ROUND(G243,3),2)</f>
        <v>0</v>
      </c>
      <c r="O243">
        <f>(I243*21)/100</f>
        <v>0</v>
      </c>
      <c r="P243" t="s">
        <v>27</v>
      </c>
    </row>
    <row r="244" spans="1:16" x14ac:dyDescent="0.2">
      <c r="A244" s="34" t="s">
        <v>55</v>
      </c>
      <c r="E244" s="35" t="s">
        <v>56</v>
      </c>
    </row>
    <row r="245" spans="1:16" ht="25.5" x14ac:dyDescent="0.2">
      <c r="A245" s="36" t="s">
        <v>57</v>
      </c>
      <c r="E245" s="37" t="s">
        <v>274</v>
      </c>
    </row>
    <row r="246" spans="1:16" ht="89.25" x14ac:dyDescent="0.2">
      <c r="A246" t="s">
        <v>59</v>
      </c>
      <c r="E246" s="35" t="s">
        <v>279</v>
      </c>
    </row>
    <row r="247" spans="1:16" x14ac:dyDescent="0.2">
      <c r="A247" s="24" t="s">
        <v>50</v>
      </c>
      <c r="B247" s="29" t="s">
        <v>280</v>
      </c>
      <c r="C247" s="29" t="s">
        <v>281</v>
      </c>
      <c r="D247" s="24" t="s">
        <v>52</v>
      </c>
      <c r="E247" s="30" t="s">
        <v>282</v>
      </c>
      <c r="F247" s="31" t="s">
        <v>228</v>
      </c>
      <c r="G247" s="43">
        <v>8</v>
      </c>
      <c r="H247" s="33">
        <v>0</v>
      </c>
      <c r="I247" s="33">
        <f>ROUND(ROUND(H247,2)*ROUND(G247,3),2)</f>
        <v>0</v>
      </c>
      <c r="O247">
        <f>(I247*21)/100</f>
        <v>0</v>
      </c>
      <c r="P247" t="s">
        <v>27</v>
      </c>
    </row>
    <row r="248" spans="1:16" x14ac:dyDescent="0.2">
      <c r="A248" s="34" t="s">
        <v>55</v>
      </c>
      <c r="E248" s="35" t="s">
        <v>56</v>
      </c>
    </row>
    <row r="249" spans="1:16" ht="25.5" x14ac:dyDescent="0.2">
      <c r="A249" s="36" t="s">
        <v>57</v>
      </c>
      <c r="E249" s="37" t="s">
        <v>274</v>
      </c>
    </row>
    <row r="250" spans="1:16" ht="89.25" x14ac:dyDescent="0.2">
      <c r="A250" t="s">
        <v>59</v>
      </c>
      <c r="E250" s="35" t="s">
        <v>283</v>
      </c>
    </row>
    <row r="251" spans="1:16" x14ac:dyDescent="0.2">
      <c r="A251" s="24" t="s">
        <v>50</v>
      </c>
      <c r="B251" s="29" t="s">
        <v>284</v>
      </c>
      <c r="C251" s="29" t="s">
        <v>285</v>
      </c>
      <c r="D251" s="24" t="s">
        <v>52</v>
      </c>
      <c r="E251" s="30" t="s">
        <v>286</v>
      </c>
      <c r="F251" s="31" t="s">
        <v>228</v>
      </c>
      <c r="G251" s="32">
        <v>2</v>
      </c>
      <c r="H251" s="33">
        <v>0</v>
      </c>
      <c r="I251" s="33">
        <f>ROUND(ROUND(H251,2)*ROUND(G251,3),2)</f>
        <v>0</v>
      </c>
      <c r="O251">
        <f>(I251*21)/100</f>
        <v>0</v>
      </c>
      <c r="P251" t="s">
        <v>27</v>
      </c>
    </row>
    <row r="252" spans="1:16" x14ac:dyDescent="0.2">
      <c r="A252" s="34" t="s">
        <v>55</v>
      </c>
      <c r="E252" s="35" t="s">
        <v>56</v>
      </c>
    </row>
    <row r="253" spans="1:16" ht="25.5" x14ac:dyDescent="0.2">
      <c r="A253" s="36" t="s">
        <v>57</v>
      </c>
      <c r="E253" s="37" t="s">
        <v>274</v>
      </c>
    </row>
    <row r="254" spans="1:16" ht="89.25" x14ac:dyDescent="0.2">
      <c r="A254" t="s">
        <v>59</v>
      </c>
      <c r="E254" s="35" t="s">
        <v>287</v>
      </c>
    </row>
    <row r="255" spans="1:16" x14ac:dyDescent="0.2">
      <c r="A255" s="24" t="s">
        <v>50</v>
      </c>
      <c r="B255" s="29" t="s">
        <v>288</v>
      </c>
      <c r="C255" s="29" t="s">
        <v>289</v>
      </c>
      <c r="D255" s="24" t="s">
        <v>52</v>
      </c>
      <c r="E255" s="30" t="s">
        <v>290</v>
      </c>
      <c r="F255" s="31" t="s">
        <v>228</v>
      </c>
      <c r="G255" s="32">
        <v>2</v>
      </c>
      <c r="H255" s="33">
        <v>0</v>
      </c>
      <c r="I255" s="33">
        <f>ROUND(ROUND(H255,2)*ROUND(G255,3),2)</f>
        <v>0</v>
      </c>
      <c r="O255">
        <f>(I255*21)/100</f>
        <v>0</v>
      </c>
      <c r="P255" t="s">
        <v>27</v>
      </c>
    </row>
    <row r="256" spans="1:16" x14ac:dyDescent="0.2">
      <c r="A256" s="34" t="s">
        <v>55</v>
      </c>
      <c r="E256" s="35" t="s">
        <v>56</v>
      </c>
    </row>
    <row r="257" spans="1:18" ht="25.5" x14ac:dyDescent="0.2">
      <c r="A257" s="36" t="s">
        <v>57</v>
      </c>
      <c r="E257" s="37" t="s">
        <v>274</v>
      </c>
    </row>
    <row r="258" spans="1:18" ht="89.25" x14ac:dyDescent="0.2">
      <c r="A258" t="s">
        <v>59</v>
      </c>
      <c r="E258" s="35" t="s">
        <v>291</v>
      </c>
    </row>
    <row r="259" spans="1:18" ht="12.75" customHeight="1" x14ac:dyDescent="0.2">
      <c r="A259" s="12" t="s">
        <v>47</v>
      </c>
      <c r="B259" s="12"/>
      <c r="C259" s="38" t="s">
        <v>292</v>
      </c>
      <c r="D259" s="12"/>
      <c r="E259" s="27" t="s">
        <v>293</v>
      </c>
      <c r="F259" s="12"/>
      <c r="G259" s="12"/>
      <c r="H259" s="12"/>
      <c r="I259" s="39">
        <f>0+Q259</f>
        <v>0</v>
      </c>
      <c r="O259">
        <f>0+R259</f>
        <v>0</v>
      </c>
      <c r="Q259">
        <f>0+I260+I264+I268+I272</f>
        <v>0</v>
      </c>
      <c r="R259">
        <f>0+O260+O264+O268+O272</f>
        <v>0</v>
      </c>
    </row>
    <row r="260" spans="1:18" x14ac:dyDescent="0.2">
      <c r="A260" s="24" t="s">
        <v>50</v>
      </c>
      <c r="B260" s="29" t="s">
        <v>294</v>
      </c>
      <c r="C260" s="29" t="s">
        <v>295</v>
      </c>
      <c r="D260" s="24" t="s">
        <v>52</v>
      </c>
      <c r="E260" s="30" t="s">
        <v>296</v>
      </c>
      <c r="F260" s="31" t="s">
        <v>71</v>
      </c>
      <c r="G260" s="32">
        <v>1</v>
      </c>
      <c r="H260" s="33">
        <v>0</v>
      </c>
      <c r="I260" s="33">
        <f>ROUND(ROUND(H260,2)*ROUND(G260,3),2)</f>
        <v>0</v>
      </c>
      <c r="O260">
        <f>(I260*21)/100</f>
        <v>0</v>
      </c>
      <c r="P260" t="s">
        <v>27</v>
      </c>
    </row>
    <row r="261" spans="1:18" x14ac:dyDescent="0.2">
      <c r="A261" s="34" t="s">
        <v>55</v>
      </c>
      <c r="E261" s="35" t="s">
        <v>56</v>
      </c>
    </row>
    <row r="262" spans="1:18" ht="25.5" x14ac:dyDescent="0.2">
      <c r="A262" s="36" t="s">
        <v>57</v>
      </c>
      <c r="E262" s="37" t="s">
        <v>58</v>
      </c>
    </row>
    <row r="263" spans="1:18" ht="153" x14ac:dyDescent="0.2">
      <c r="A263" t="s">
        <v>59</v>
      </c>
      <c r="E263" s="35" t="s">
        <v>297</v>
      </c>
    </row>
    <row r="264" spans="1:18" x14ac:dyDescent="0.2">
      <c r="A264" s="24" t="s">
        <v>50</v>
      </c>
      <c r="B264" s="29" t="s">
        <v>298</v>
      </c>
      <c r="C264" s="29" t="s">
        <v>299</v>
      </c>
      <c r="D264" s="24" t="s">
        <v>52</v>
      </c>
      <c r="E264" s="30" t="s">
        <v>300</v>
      </c>
      <c r="F264" s="31" t="s">
        <v>54</v>
      </c>
      <c r="G264" s="32">
        <v>30</v>
      </c>
      <c r="H264" s="33">
        <v>0</v>
      </c>
      <c r="I264" s="33">
        <f>ROUND(ROUND(H264,2)*ROUND(G264,3),2)</f>
        <v>0</v>
      </c>
      <c r="O264">
        <f>(I264*21)/100</f>
        <v>0</v>
      </c>
      <c r="P264" t="s">
        <v>27</v>
      </c>
    </row>
    <row r="265" spans="1:18" x14ac:dyDescent="0.2">
      <c r="A265" s="34" t="s">
        <v>55</v>
      </c>
      <c r="E265" s="35" t="s">
        <v>56</v>
      </c>
    </row>
    <row r="266" spans="1:18" ht="25.5" x14ac:dyDescent="0.2">
      <c r="A266" s="36" t="s">
        <v>57</v>
      </c>
      <c r="E266" s="37" t="s">
        <v>58</v>
      </c>
    </row>
    <row r="267" spans="1:18" ht="114.75" x14ac:dyDescent="0.2">
      <c r="A267" t="s">
        <v>59</v>
      </c>
      <c r="E267" s="35" t="s">
        <v>301</v>
      </c>
    </row>
    <row r="268" spans="1:18" x14ac:dyDescent="0.2">
      <c r="A268" s="24" t="s">
        <v>50</v>
      </c>
      <c r="B268" s="44" t="s">
        <v>302</v>
      </c>
      <c r="C268" s="44" t="s">
        <v>303</v>
      </c>
      <c r="D268" s="45" t="s">
        <v>52</v>
      </c>
      <c r="E268" s="46" t="s">
        <v>304</v>
      </c>
      <c r="F268" s="47" t="s">
        <v>71</v>
      </c>
      <c r="G268" s="48">
        <v>2</v>
      </c>
      <c r="H268" s="49">
        <v>0</v>
      </c>
      <c r="I268" s="49">
        <f>ROUND(ROUND(H268,2)*ROUND(G268,3),2)</f>
        <v>0</v>
      </c>
      <c r="O268">
        <f>(I268*21)/100</f>
        <v>0</v>
      </c>
      <c r="P268" t="s">
        <v>27</v>
      </c>
    </row>
    <row r="269" spans="1:18" x14ac:dyDescent="0.2">
      <c r="A269" s="34" t="s">
        <v>55</v>
      </c>
      <c r="E269" s="50" t="s">
        <v>56</v>
      </c>
    </row>
    <row r="270" spans="1:18" ht="25.5" x14ac:dyDescent="0.2">
      <c r="A270" s="36" t="s">
        <v>57</v>
      </c>
      <c r="E270" s="51" t="s">
        <v>58</v>
      </c>
    </row>
    <row r="271" spans="1:18" ht="102" x14ac:dyDescent="0.2">
      <c r="A271" t="s">
        <v>59</v>
      </c>
      <c r="E271" s="50" t="s">
        <v>305</v>
      </c>
    </row>
    <row r="272" spans="1:18" x14ac:dyDescent="0.2">
      <c r="A272" s="24" t="s">
        <v>50</v>
      </c>
      <c r="B272" s="44" t="s">
        <v>306</v>
      </c>
      <c r="C272" s="44" t="s">
        <v>307</v>
      </c>
      <c r="D272" s="45" t="s">
        <v>52</v>
      </c>
      <c r="E272" s="46" t="s">
        <v>308</v>
      </c>
      <c r="F272" s="47" t="s">
        <v>71</v>
      </c>
      <c r="G272" s="48">
        <v>2</v>
      </c>
      <c r="H272" s="49">
        <v>0</v>
      </c>
      <c r="I272" s="49">
        <f>ROUND(ROUND(H272,2)*ROUND(G272,3),2)</f>
        <v>0</v>
      </c>
      <c r="O272">
        <f>(I272*21)/100</f>
        <v>0</v>
      </c>
      <c r="P272" t="s">
        <v>27</v>
      </c>
    </row>
    <row r="273" spans="1:5" x14ac:dyDescent="0.2">
      <c r="A273" s="34" t="s">
        <v>55</v>
      </c>
      <c r="E273" s="50" t="s">
        <v>56</v>
      </c>
    </row>
    <row r="274" spans="1:5" ht="25.5" x14ac:dyDescent="0.2">
      <c r="A274" s="36" t="s">
        <v>57</v>
      </c>
      <c r="E274" s="51" t="s">
        <v>58</v>
      </c>
    </row>
    <row r="275" spans="1:5" ht="102" x14ac:dyDescent="0.2">
      <c r="A275" t="s">
        <v>59</v>
      </c>
      <c r="E275" s="50" t="s">
        <v>309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0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0+O9+O38+O55+O228+O237+O270+O371+O380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312</v>
      </c>
      <c r="I3" s="40">
        <f>0+I9+I38+I55+I228+I237+I270+I371+I380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310</v>
      </c>
      <c r="D4" s="7"/>
      <c r="E4" s="18" t="s">
        <v>311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312</v>
      </c>
      <c r="D5" s="2"/>
      <c r="E5" s="21" t="s">
        <v>313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43</v>
      </c>
      <c r="I7" s="19" t="s">
        <v>45</v>
      </c>
    </row>
    <row r="8" spans="1:18" ht="12.75" customHeight="1" x14ac:dyDescent="0.2">
      <c r="A8" s="19" t="s">
        <v>31</v>
      </c>
      <c r="B8" s="19" t="s">
        <v>33</v>
      </c>
      <c r="C8" s="19" t="s">
        <v>27</v>
      </c>
      <c r="D8" s="19" t="s">
        <v>26</v>
      </c>
      <c r="E8" s="19" t="s">
        <v>37</v>
      </c>
      <c r="F8" s="19" t="s">
        <v>39</v>
      </c>
      <c r="G8" s="19" t="s">
        <v>41</v>
      </c>
      <c r="H8" s="19" t="s">
        <v>44</v>
      </c>
      <c r="I8" s="19" t="s">
        <v>46</v>
      </c>
    </row>
    <row r="9" spans="1:18" ht="12.75" customHeight="1" x14ac:dyDescent="0.2">
      <c r="A9" s="25" t="s">
        <v>47</v>
      </c>
      <c r="B9" s="25"/>
      <c r="C9" s="26" t="s">
        <v>314</v>
      </c>
      <c r="D9" s="25"/>
      <c r="E9" s="27" t="s">
        <v>315</v>
      </c>
      <c r="F9" s="25"/>
      <c r="G9" s="25"/>
      <c r="H9" s="25"/>
      <c r="I9" s="28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24" t="s">
        <v>50</v>
      </c>
      <c r="B10" s="29" t="s">
        <v>33</v>
      </c>
      <c r="C10" s="29" t="s">
        <v>316</v>
      </c>
      <c r="D10" s="24" t="s">
        <v>52</v>
      </c>
      <c r="E10" s="30" t="s">
        <v>317</v>
      </c>
      <c r="F10" s="31" t="s">
        <v>318</v>
      </c>
      <c r="G10" s="32">
        <v>53.34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4" t="s">
        <v>55</v>
      </c>
      <c r="E11" s="35" t="s">
        <v>52</v>
      </c>
    </row>
    <row r="12" spans="1:18" x14ac:dyDescent="0.2">
      <c r="A12" s="36" t="s">
        <v>57</v>
      </c>
      <c r="E12" s="37" t="s">
        <v>52</v>
      </c>
    </row>
    <row r="13" spans="1:18" ht="216.75" x14ac:dyDescent="0.2">
      <c r="A13" t="s">
        <v>59</v>
      </c>
      <c r="E13" s="35" t="s">
        <v>319</v>
      </c>
    </row>
    <row r="14" spans="1:18" x14ac:dyDescent="0.2">
      <c r="A14" s="24" t="s">
        <v>50</v>
      </c>
      <c r="B14" s="29" t="s">
        <v>27</v>
      </c>
      <c r="C14" s="29" t="s">
        <v>320</v>
      </c>
      <c r="D14" s="24" t="s">
        <v>52</v>
      </c>
      <c r="E14" s="30" t="s">
        <v>321</v>
      </c>
      <c r="F14" s="31" t="s">
        <v>71</v>
      </c>
      <c r="G14" s="32">
        <v>12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4" t="s">
        <v>55</v>
      </c>
      <c r="E15" s="35" t="s">
        <v>52</v>
      </c>
    </row>
    <row r="16" spans="1:18" x14ac:dyDescent="0.2">
      <c r="A16" s="36" t="s">
        <v>57</v>
      </c>
      <c r="E16" s="37" t="s">
        <v>52</v>
      </c>
    </row>
    <row r="17" spans="1:16" ht="89.25" x14ac:dyDescent="0.2">
      <c r="A17" t="s">
        <v>59</v>
      </c>
      <c r="E17" s="35" t="s">
        <v>322</v>
      </c>
    </row>
    <row r="18" spans="1:16" x14ac:dyDescent="0.2">
      <c r="A18" s="24" t="s">
        <v>50</v>
      </c>
      <c r="B18" s="29" t="s">
        <v>26</v>
      </c>
      <c r="C18" s="29" t="s">
        <v>323</v>
      </c>
      <c r="D18" s="24" t="s">
        <v>52</v>
      </c>
      <c r="E18" s="30" t="s">
        <v>324</v>
      </c>
      <c r="F18" s="31" t="s">
        <v>71</v>
      </c>
      <c r="G18" s="32">
        <v>40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27</v>
      </c>
    </row>
    <row r="19" spans="1:16" x14ac:dyDescent="0.2">
      <c r="A19" s="34" t="s">
        <v>55</v>
      </c>
      <c r="E19" s="35" t="s">
        <v>52</v>
      </c>
    </row>
    <row r="20" spans="1:16" x14ac:dyDescent="0.2">
      <c r="A20" s="36" t="s">
        <v>57</v>
      </c>
      <c r="E20" s="37" t="s">
        <v>52</v>
      </c>
    </row>
    <row r="21" spans="1:16" ht="89.25" x14ac:dyDescent="0.2">
      <c r="A21" t="s">
        <v>59</v>
      </c>
      <c r="E21" s="35" t="s">
        <v>325</v>
      </c>
    </row>
    <row r="22" spans="1:16" x14ac:dyDescent="0.2">
      <c r="A22" s="24" t="s">
        <v>50</v>
      </c>
      <c r="B22" s="29" t="s">
        <v>37</v>
      </c>
      <c r="C22" s="29" t="s">
        <v>326</v>
      </c>
      <c r="D22" s="24" t="s">
        <v>52</v>
      </c>
      <c r="E22" s="30" t="s">
        <v>327</v>
      </c>
      <c r="F22" s="31" t="s">
        <v>71</v>
      </c>
      <c r="G22" s="32">
        <v>4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27</v>
      </c>
    </row>
    <row r="23" spans="1:16" x14ac:dyDescent="0.2">
      <c r="A23" s="34" t="s">
        <v>55</v>
      </c>
      <c r="E23" s="35" t="s">
        <v>52</v>
      </c>
    </row>
    <row r="24" spans="1:16" x14ac:dyDescent="0.2">
      <c r="A24" s="36" t="s">
        <v>57</v>
      </c>
      <c r="E24" s="37" t="s">
        <v>52</v>
      </c>
    </row>
    <row r="25" spans="1:16" ht="89.25" x14ac:dyDescent="0.2">
      <c r="A25" t="s">
        <v>59</v>
      </c>
      <c r="E25" s="35" t="s">
        <v>328</v>
      </c>
    </row>
    <row r="26" spans="1:16" x14ac:dyDescent="0.2">
      <c r="A26" s="24" t="s">
        <v>50</v>
      </c>
      <c r="B26" s="29" t="s">
        <v>39</v>
      </c>
      <c r="C26" s="29" t="s">
        <v>329</v>
      </c>
      <c r="D26" s="24" t="s">
        <v>52</v>
      </c>
      <c r="E26" s="30" t="s">
        <v>330</v>
      </c>
      <c r="F26" s="31" t="s">
        <v>71</v>
      </c>
      <c r="G26" s="32">
        <v>14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6" x14ac:dyDescent="0.2">
      <c r="A27" s="34" t="s">
        <v>55</v>
      </c>
      <c r="E27" s="35" t="s">
        <v>52</v>
      </c>
    </row>
    <row r="28" spans="1:16" x14ac:dyDescent="0.2">
      <c r="A28" s="36" t="s">
        <v>57</v>
      </c>
      <c r="E28" s="37" t="s">
        <v>52</v>
      </c>
    </row>
    <row r="29" spans="1:16" ht="114.75" x14ac:dyDescent="0.2">
      <c r="A29" t="s">
        <v>59</v>
      </c>
      <c r="E29" s="35" t="s">
        <v>331</v>
      </c>
    </row>
    <row r="30" spans="1:16" ht="25.5" x14ac:dyDescent="0.2">
      <c r="A30" s="24" t="s">
        <v>50</v>
      </c>
      <c r="B30" s="29" t="s">
        <v>41</v>
      </c>
      <c r="C30" s="29" t="s">
        <v>332</v>
      </c>
      <c r="D30" s="24" t="s">
        <v>52</v>
      </c>
      <c r="E30" s="30" t="s">
        <v>333</v>
      </c>
      <c r="F30" s="31" t="s">
        <v>228</v>
      </c>
      <c r="G30" s="32">
        <v>146</v>
      </c>
      <c r="H30" s="33">
        <v>0</v>
      </c>
      <c r="I30" s="33">
        <f>ROUND(ROUND(H30,2)*ROUND(G30,3),2)</f>
        <v>0</v>
      </c>
      <c r="O30">
        <f>(I30*21)/100</f>
        <v>0</v>
      </c>
      <c r="P30" t="s">
        <v>27</v>
      </c>
    </row>
    <row r="31" spans="1:16" x14ac:dyDescent="0.2">
      <c r="A31" s="34" t="s">
        <v>55</v>
      </c>
      <c r="E31" s="35" t="s">
        <v>52</v>
      </c>
    </row>
    <row r="32" spans="1:16" x14ac:dyDescent="0.2">
      <c r="A32" s="36" t="s">
        <v>57</v>
      </c>
      <c r="E32" s="37" t="s">
        <v>52</v>
      </c>
    </row>
    <row r="33" spans="1:18" ht="89.25" x14ac:dyDescent="0.2">
      <c r="A33" t="s">
        <v>59</v>
      </c>
      <c r="E33" s="35" t="s">
        <v>334</v>
      </c>
    </row>
    <row r="34" spans="1:18" x14ac:dyDescent="0.2">
      <c r="A34" s="24" t="s">
        <v>50</v>
      </c>
      <c r="B34" s="29" t="s">
        <v>335</v>
      </c>
      <c r="C34" s="29" t="s">
        <v>336</v>
      </c>
      <c r="D34" s="24" t="s">
        <v>52</v>
      </c>
      <c r="E34" s="30" t="s">
        <v>337</v>
      </c>
      <c r="F34" s="31" t="s">
        <v>338</v>
      </c>
      <c r="G34" s="32">
        <v>1600.2</v>
      </c>
      <c r="H34" s="33">
        <v>0</v>
      </c>
      <c r="I34" s="33">
        <f>ROUND(ROUND(H34,2)*ROUND(G34,3),2)</f>
        <v>0</v>
      </c>
      <c r="O34">
        <f>(I34*21)/100</f>
        <v>0</v>
      </c>
      <c r="P34" t="s">
        <v>27</v>
      </c>
    </row>
    <row r="35" spans="1:18" x14ac:dyDescent="0.2">
      <c r="A35" s="34" t="s">
        <v>55</v>
      </c>
      <c r="E35" s="35" t="s">
        <v>52</v>
      </c>
    </row>
    <row r="36" spans="1:18" x14ac:dyDescent="0.2">
      <c r="A36" s="36" t="s">
        <v>57</v>
      </c>
      <c r="E36" s="37" t="s">
        <v>52</v>
      </c>
    </row>
    <row r="37" spans="1:18" ht="127.5" x14ac:dyDescent="0.2">
      <c r="A37" t="s">
        <v>59</v>
      </c>
      <c r="E37" s="35" t="s">
        <v>339</v>
      </c>
    </row>
    <row r="38" spans="1:18" ht="12.75" customHeight="1" x14ac:dyDescent="0.2">
      <c r="A38" s="12" t="s">
        <v>47</v>
      </c>
      <c r="B38" s="12"/>
      <c r="C38" s="38" t="s">
        <v>340</v>
      </c>
      <c r="D38" s="12"/>
      <c r="E38" s="27" t="s">
        <v>341</v>
      </c>
      <c r="F38" s="12"/>
      <c r="G38" s="12"/>
      <c r="H38" s="12"/>
      <c r="I38" s="39">
        <f>0+Q38</f>
        <v>0</v>
      </c>
      <c r="O38">
        <f>0+R38</f>
        <v>0</v>
      </c>
      <c r="Q38">
        <f>0+I39+I43+I47+I51</f>
        <v>0</v>
      </c>
      <c r="R38">
        <f>0+O39+O43+O47+O51</f>
        <v>0</v>
      </c>
    </row>
    <row r="39" spans="1:18" ht="25.5" x14ac:dyDescent="0.2">
      <c r="A39" s="24" t="s">
        <v>50</v>
      </c>
      <c r="B39" s="29" t="s">
        <v>78</v>
      </c>
      <c r="C39" s="29" t="s">
        <v>342</v>
      </c>
      <c r="D39" s="24" t="s">
        <v>52</v>
      </c>
      <c r="E39" s="30" t="s">
        <v>343</v>
      </c>
      <c r="F39" s="31" t="s">
        <v>71</v>
      </c>
      <c r="G39" s="32">
        <v>2</v>
      </c>
      <c r="H39" s="33">
        <v>0</v>
      </c>
      <c r="I39" s="33">
        <f>ROUND(ROUND(H39,2)*ROUND(G39,3),2)</f>
        <v>0</v>
      </c>
      <c r="O39">
        <f>(I39*21)/100</f>
        <v>0</v>
      </c>
      <c r="P39" t="s">
        <v>27</v>
      </c>
    </row>
    <row r="40" spans="1:18" x14ac:dyDescent="0.2">
      <c r="A40" s="34" t="s">
        <v>55</v>
      </c>
      <c r="E40" s="35" t="s">
        <v>52</v>
      </c>
    </row>
    <row r="41" spans="1:18" x14ac:dyDescent="0.2">
      <c r="A41" s="36" t="s">
        <v>57</v>
      </c>
      <c r="E41" s="37" t="s">
        <v>52</v>
      </c>
    </row>
    <row r="42" spans="1:18" ht="102" x14ac:dyDescent="0.2">
      <c r="A42" t="s">
        <v>59</v>
      </c>
      <c r="E42" s="35" t="s">
        <v>344</v>
      </c>
    </row>
    <row r="43" spans="1:18" ht="25.5" x14ac:dyDescent="0.2">
      <c r="A43" s="24" t="s">
        <v>50</v>
      </c>
      <c r="B43" s="29" t="s">
        <v>87</v>
      </c>
      <c r="C43" s="29" t="s">
        <v>345</v>
      </c>
      <c r="D43" s="24" t="s">
        <v>52</v>
      </c>
      <c r="E43" s="30" t="s">
        <v>346</v>
      </c>
      <c r="F43" s="31" t="s">
        <v>71</v>
      </c>
      <c r="G43" s="32">
        <v>2</v>
      </c>
      <c r="H43" s="33">
        <v>0</v>
      </c>
      <c r="I43" s="33">
        <f>ROUND(ROUND(H43,2)*ROUND(G43,3),2)</f>
        <v>0</v>
      </c>
      <c r="O43">
        <f>(I43*21)/100</f>
        <v>0</v>
      </c>
      <c r="P43" t="s">
        <v>27</v>
      </c>
    </row>
    <row r="44" spans="1:18" x14ac:dyDescent="0.2">
      <c r="A44" s="34" t="s">
        <v>55</v>
      </c>
      <c r="E44" s="35" t="s">
        <v>52</v>
      </c>
    </row>
    <row r="45" spans="1:18" x14ac:dyDescent="0.2">
      <c r="A45" s="36" t="s">
        <v>57</v>
      </c>
      <c r="E45" s="37" t="s">
        <v>52</v>
      </c>
    </row>
    <row r="46" spans="1:18" ht="102" x14ac:dyDescent="0.2">
      <c r="A46" t="s">
        <v>59</v>
      </c>
      <c r="E46" s="35" t="s">
        <v>344</v>
      </c>
    </row>
    <row r="47" spans="1:18" x14ac:dyDescent="0.2">
      <c r="A47" s="24" t="s">
        <v>50</v>
      </c>
      <c r="B47" s="29" t="s">
        <v>44</v>
      </c>
      <c r="C47" s="29" t="s">
        <v>347</v>
      </c>
      <c r="D47" s="24" t="s">
        <v>52</v>
      </c>
      <c r="E47" s="30" t="s">
        <v>348</v>
      </c>
      <c r="F47" s="31" t="s">
        <v>71</v>
      </c>
      <c r="G47" s="32">
        <v>4</v>
      </c>
      <c r="H47" s="33">
        <v>0</v>
      </c>
      <c r="I47" s="33">
        <f>ROUND(ROUND(H47,2)*ROUND(G47,3),2)</f>
        <v>0</v>
      </c>
      <c r="O47">
        <f>(I47*21)/100</f>
        <v>0</v>
      </c>
      <c r="P47" t="s">
        <v>27</v>
      </c>
    </row>
    <row r="48" spans="1:18" x14ac:dyDescent="0.2">
      <c r="A48" s="34" t="s">
        <v>55</v>
      </c>
      <c r="E48" s="35" t="s">
        <v>52</v>
      </c>
    </row>
    <row r="49" spans="1:18" x14ac:dyDescent="0.2">
      <c r="A49" s="36" t="s">
        <v>57</v>
      </c>
      <c r="E49" s="37" t="s">
        <v>52</v>
      </c>
    </row>
    <row r="50" spans="1:18" ht="102" x14ac:dyDescent="0.2">
      <c r="A50" t="s">
        <v>59</v>
      </c>
      <c r="E50" s="35" t="s">
        <v>349</v>
      </c>
    </row>
    <row r="51" spans="1:18" ht="25.5" x14ac:dyDescent="0.2">
      <c r="A51" s="24" t="s">
        <v>50</v>
      </c>
      <c r="B51" s="29" t="s">
        <v>46</v>
      </c>
      <c r="C51" s="29" t="s">
        <v>350</v>
      </c>
      <c r="D51" s="24" t="s">
        <v>52</v>
      </c>
      <c r="E51" s="30" t="s">
        <v>351</v>
      </c>
      <c r="F51" s="31" t="s">
        <v>228</v>
      </c>
      <c r="G51" s="32">
        <v>8</v>
      </c>
      <c r="H51" s="33">
        <v>0</v>
      </c>
      <c r="I51" s="33">
        <f>ROUND(ROUND(H51,2)*ROUND(G51,3),2)</f>
        <v>0</v>
      </c>
      <c r="O51">
        <f>(I51*21)/100</f>
        <v>0</v>
      </c>
      <c r="P51" t="s">
        <v>27</v>
      </c>
    </row>
    <row r="52" spans="1:18" x14ac:dyDescent="0.2">
      <c r="A52" s="34" t="s">
        <v>55</v>
      </c>
      <c r="E52" s="35" t="s">
        <v>52</v>
      </c>
    </row>
    <row r="53" spans="1:18" x14ac:dyDescent="0.2">
      <c r="A53" s="36" t="s">
        <v>57</v>
      </c>
      <c r="E53" s="37" t="s">
        <v>52</v>
      </c>
    </row>
    <row r="54" spans="1:18" ht="102" x14ac:dyDescent="0.2">
      <c r="A54" t="s">
        <v>59</v>
      </c>
      <c r="E54" s="35" t="s">
        <v>352</v>
      </c>
    </row>
    <row r="55" spans="1:18" ht="12.75" customHeight="1" x14ac:dyDescent="0.2">
      <c r="A55" s="12" t="s">
        <v>47</v>
      </c>
      <c r="B55" s="12"/>
      <c r="C55" s="38" t="s">
        <v>353</v>
      </c>
      <c r="D55" s="12"/>
      <c r="E55" s="27" t="s">
        <v>354</v>
      </c>
      <c r="F55" s="12"/>
      <c r="G55" s="12"/>
      <c r="H55" s="12"/>
      <c r="I55" s="39">
        <f>0+Q55</f>
        <v>0</v>
      </c>
      <c r="O55">
        <f>0+R55</f>
        <v>0</v>
      </c>
      <c r="Q55">
        <f>0+I56+I60+I64+I68+I72+I76+I80+I84+I88+I92+I96+I100+I104+I108+I112+I116+I120+I124+I128+I132+I136+I140+I144+I148+I152+I156+I160+I164+I168+I172+I176+I180+I184+I188+I192+I196+I200+I204+I208+I212+I216+I220+I224</f>
        <v>0</v>
      </c>
      <c r="R55">
        <f>0+O56+O60+O64+O68+O72+O76+O80+O84+O88+O92+O96+O100+O104+O108+O112+O116+O120+O124+O128+O132+O136+O140+O144+O148+O152+O156+O160+O164+O168+O172+O176+O180+O184+O188+O192+O196+O200+O204+O208+O212+O216+O220+O224</f>
        <v>0</v>
      </c>
    </row>
    <row r="56" spans="1:18" x14ac:dyDescent="0.2">
      <c r="A56" s="24" t="s">
        <v>50</v>
      </c>
      <c r="B56" s="29" t="s">
        <v>97</v>
      </c>
      <c r="C56" s="29" t="s">
        <v>355</v>
      </c>
      <c r="D56" s="24" t="s">
        <v>52</v>
      </c>
      <c r="E56" s="30" t="s">
        <v>356</v>
      </c>
      <c r="F56" s="31" t="s">
        <v>71</v>
      </c>
      <c r="G56" s="32">
        <v>10</v>
      </c>
      <c r="H56" s="33">
        <v>0</v>
      </c>
      <c r="I56" s="33">
        <f>ROUND(ROUND(H56,2)*ROUND(G56,3),2)</f>
        <v>0</v>
      </c>
      <c r="O56">
        <f>(I56*21)/100</f>
        <v>0</v>
      </c>
      <c r="P56" t="s">
        <v>27</v>
      </c>
    </row>
    <row r="57" spans="1:18" x14ac:dyDescent="0.2">
      <c r="A57" s="34" t="s">
        <v>55</v>
      </c>
      <c r="E57" s="35" t="s">
        <v>52</v>
      </c>
    </row>
    <row r="58" spans="1:18" x14ac:dyDescent="0.2">
      <c r="A58" s="36" t="s">
        <v>57</v>
      </c>
      <c r="E58" s="37" t="s">
        <v>52</v>
      </c>
    </row>
    <row r="59" spans="1:18" ht="89.25" x14ac:dyDescent="0.2">
      <c r="A59" t="s">
        <v>59</v>
      </c>
      <c r="E59" s="35" t="s">
        <v>357</v>
      </c>
    </row>
    <row r="60" spans="1:18" x14ac:dyDescent="0.2">
      <c r="A60" s="24" t="s">
        <v>50</v>
      </c>
      <c r="B60" s="29" t="s">
        <v>101</v>
      </c>
      <c r="C60" s="29" t="s">
        <v>358</v>
      </c>
      <c r="D60" s="24" t="s">
        <v>52</v>
      </c>
      <c r="E60" s="30" t="s">
        <v>359</v>
      </c>
      <c r="F60" s="31" t="s">
        <v>71</v>
      </c>
      <c r="G60" s="32">
        <v>10</v>
      </c>
      <c r="H60" s="33">
        <v>0</v>
      </c>
      <c r="I60" s="33">
        <f>ROUND(ROUND(H60,2)*ROUND(G60,3),2)</f>
        <v>0</v>
      </c>
      <c r="O60">
        <f>(I60*21)/100</f>
        <v>0</v>
      </c>
      <c r="P60" t="s">
        <v>27</v>
      </c>
    </row>
    <row r="61" spans="1:18" x14ac:dyDescent="0.2">
      <c r="A61" s="34" t="s">
        <v>55</v>
      </c>
      <c r="E61" s="35" t="s">
        <v>52</v>
      </c>
    </row>
    <row r="62" spans="1:18" x14ac:dyDescent="0.2">
      <c r="A62" s="36" t="s">
        <v>57</v>
      </c>
      <c r="E62" s="37" t="s">
        <v>52</v>
      </c>
    </row>
    <row r="63" spans="1:18" ht="89.25" x14ac:dyDescent="0.2">
      <c r="A63" t="s">
        <v>59</v>
      </c>
      <c r="E63" s="35" t="s">
        <v>357</v>
      </c>
    </row>
    <row r="64" spans="1:18" x14ac:dyDescent="0.2">
      <c r="A64" s="24" t="s">
        <v>50</v>
      </c>
      <c r="B64" s="29" t="s">
        <v>104</v>
      </c>
      <c r="C64" s="29" t="s">
        <v>360</v>
      </c>
      <c r="D64" s="24" t="s">
        <v>52</v>
      </c>
      <c r="E64" s="30" t="s">
        <v>361</v>
      </c>
      <c r="F64" s="31" t="s">
        <v>71</v>
      </c>
      <c r="G64" s="32">
        <v>40</v>
      </c>
      <c r="H64" s="33">
        <v>0</v>
      </c>
      <c r="I64" s="33">
        <f>ROUND(ROUND(H64,2)*ROUND(G64,3),2)</f>
        <v>0</v>
      </c>
      <c r="O64">
        <f>(I64*21)/100</f>
        <v>0</v>
      </c>
      <c r="P64" t="s">
        <v>27</v>
      </c>
    </row>
    <row r="65" spans="1:16" x14ac:dyDescent="0.2">
      <c r="A65" s="34" t="s">
        <v>55</v>
      </c>
      <c r="E65" s="35" t="s">
        <v>52</v>
      </c>
    </row>
    <row r="66" spans="1:16" x14ac:dyDescent="0.2">
      <c r="A66" s="36" t="s">
        <v>57</v>
      </c>
      <c r="E66" s="37" t="s">
        <v>52</v>
      </c>
    </row>
    <row r="67" spans="1:16" ht="89.25" x14ac:dyDescent="0.2">
      <c r="A67" t="s">
        <v>59</v>
      </c>
      <c r="E67" s="35" t="s">
        <v>362</v>
      </c>
    </row>
    <row r="68" spans="1:16" x14ac:dyDescent="0.2">
      <c r="A68" s="24" t="s">
        <v>50</v>
      </c>
      <c r="B68" s="29" t="s">
        <v>108</v>
      </c>
      <c r="C68" s="29" t="s">
        <v>363</v>
      </c>
      <c r="D68" s="24" t="s">
        <v>52</v>
      </c>
      <c r="E68" s="30" t="s">
        <v>364</v>
      </c>
      <c r="F68" s="31" t="s">
        <v>71</v>
      </c>
      <c r="G68" s="32">
        <v>2</v>
      </c>
      <c r="H68" s="33">
        <v>0</v>
      </c>
      <c r="I68" s="33">
        <f>ROUND(ROUND(H68,2)*ROUND(G68,3),2)</f>
        <v>0</v>
      </c>
      <c r="O68">
        <f>(I68*21)/100</f>
        <v>0</v>
      </c>
      <c r="P68" t="s">
        <v>27</v>
      </c>
    </row>
    <row r="69" spans="1:16" x14ac:dyDescent="0.2">
      <c r="A69" s="34" t="s">
        <v>55</v>
      </c>
      <c r="E69" s="35" t="s">
        <v>52</v>
      </c>
    </row>
    <row r="70" spans="1:16" x14ac:dyDescent="0.2">
      <c r="A70" s="36" t="s">
        <v>57</v>
      </c>
      <c r="E70" s="37" t="s">
        <v>52</v>
      </c>
    </row>
    <row r="71" spans="1:16" ht="89.25" x14ac:dyDescent="0.2">
      <c r="A71" t="s">
        <v>59</v>
      </c>
      <c r="E71" s="35" t="s">
        <v>365</v>
      </c>
    </row>
    <row r="72" spans="1:16" x14ac:dyDescent="0.2">
      <c r="A72" s="24" t="s">
        <v>50</v>
      </c>
      <c r="B72" s="29" t="s">
        <v>111</v>
      </c>
      <c r="C72" s="29" t="s">
        <v>366</v>
      </c>
      <c r="D72" s="24" t="s">
        <v>52</v>
      </c>
      <c r="E72" s="30" t="s">
        <v>367</v>
      </c>
      <c r="F72" s="31" t="s">
        <v>71</v>
      </c>
      <c r="G72" s="32">
        <v>2</v>
      </c>
      <c r="H72" s="33">
        <v>0</v>
      </c>
      <c r="I72" s="33">
        <f>ROUND(ROUND(H72,2)*ROUND(G72,3),2)</f>
        <v>0</v>
      </c>
      <c r="O72">
        <f>(I72*21)/100</f>
        <v>0</v>
      </c>
      <c r="P72" t="s">
        <v>27</v>
      </c>
    </row>
    <row r="73" spans="1:16" x14ac:dyDescent="0.2">
      <c r="A73" s="34" t="s">
        <v>55</v>
      </c>
      <c r="E73" s="35" t="s">
        <v>52</v>
      </c>
    </row>
    <row r="74" spans="1:16" x14ac:dyDescent="0.2">
      <c r="A74" s="36" t="s">
        <v>57</v>
      </c>
      <c r="E74" s="37" t="s">
        <v>52</v>
      </c>
    </row>
    <row r="75" spans="1:16" ht="89.25" x14ac:dyDescent="0.2">
      <c r="A75" t="s">
        <v>59</v>
      </c>
      <c r="E75" s="35" t="s">
        <v>368</v>
      </c>
    </row>
    <row r="76" spans="1:16" x14ac:dyDescent="0.2">
      <c r="A76" s="24" t="s">
        <v>50</v>
      </c>
      <c r="B76" s="29" t="s">
        <v>115</v>
      </c>
      <c r="C76" s="29" t="s">
        <v>369</v>
      </c>
      <c r="D76" s="24" t="s">
        <v>52</v>
      </c>
      <c r="E76" s="30" t="s">
        <v>370</v>
      </c>
      <c r="F76" s="31" t="s">
        <v>71</v>
      </c>
      <c r="G76" s="32">
        <v>128</v>
      </c>
      <c r="H76" s="33">
        <v>0</v>
      </c>
      <c r="I76" s="33">
        <f>ROUND(ROUND(H76,2)*ROUND(G76,3),2)</f>
        <v>0</v>
      </c>
      <c r="O76">
        <f>(I76*21)/100</f>
        <v>0</v>
      </c>
      <c r="P76" t="s">
        <v>27</v>
      </c>
    </row>
    <row r="77" spans="1:16" x14ac:dyDescent="0.2">
      <c r="A77" s="34" t="s">
        <v>55</v>
      </c>
      <c r="E77" s="35" t="s">
        <v>52</v>
      </c>
    </row>
    <row r="78" spans="1:16" x14ac:dyDescent="0.2">
      <c r="A78" s="36" t="s">
        <v>57</v>
      </c>
      <c r="E78" s="37" t="s">
        <v>52</v>
      </c>
    </row>
    <row r="79" spans="1:16" ht="102" x14ac:dyDescent="0.2">
      <c r="A79" t="s">
        <v>59</v>
      </c>
      <c r="E79" s="35" t="s">
        <v>371</v>
      </c>
    </row>
    <row r="80" spans="1:16" x14ac:dyDescent="0.2">
      <c r="A80" s="24" t="s">
        <v>50</v>
      </c>
      <c r="B80" s="29" t="s">
        <v>118</v>
      </c>
      <c r="C80" s="29" t="s">
        <v>372</v>
      </c>
      <c r="D80" s="24" t="s">
        <v>52</v>
      </c>
      <c r="E80" s="30" t="s">
        <v>373</v>
      </c>
      <c r="F80" s="31" t="s">
        <v>71</v>
      </c>
      <c r="G80" s="32">
        <v>4</v>
      </c>
      <c r="H80" s="33">
        <v>0</v>
      </c>
      <c r="I80" s="33">
        <f>ROUND(ROUND(H80,2)*ROUND(G80,3),2)</f>
        <v>0</v>
      </c>
      <c r="O80">
        <f>(I80*21)/100</f>
        <v>0</v>
      </c>
      <c r="P80" t="s">
        <v>27</v>
      </c>
    </row>
    <row r="81" spans="1:16" x14ac:dyDescent="0.2">
      <c r="A81" s="34" t="s">
        <v>55</v>
      </c>
      <c r="E81" s="35" t="s">
        <v>52</v>
      </c>
    </row>
    <row r="82" spans="1:16" x14ac:dyDescent="0.2">
      <c r="A82" s="36" t="s">
        <v>57</v>
      </c>
      <c r="E82" s="37" t="s">
        <v>52</v>
      </c>
    </row>
    <row r="83" spans="1:16" ht="102" x14ac:dyDescent="0.2">
      <c r="A83" t="s">
        <v>59</v>
      </c>
      <c r="E83" s="35" t="s">
        <v>371</v>
      </c>
    </row>
    <row r="84" spans="1:16" x14ac:dyDescent="0.2">
      <c r="A84" s="24" t="s">
        <v>50</v>
      </c>
      <c r="B84" s="29" t="s">
        <v>121</v>
      </c>
      <c r="C84" s="29" t="s">
        <v>374</v>
      </c>
      <c r="D84" s="24" t="s">
        <v>52</v>
      </c>
      <c r="E84" s="30" t="s">
        <v>375</v>
      </c>
      <c r="F84" s="31" t="s">
        <v>71</v>
      </c>
      <c r="G84" s="32">
        <v>36</v>
      </c>
      <c r="H84" s="33">
        <v>0</v>
      </c>
      <c r="I84" s="33">
        <f>ROUND(ROUND(H84,2)*ROUND(G84,3),2)</f>
        <v>0</v>
      </c>
      <c r="O84">
        <f>(I84*21)/100</f>
        <v>0</v>
      </c>
      <c r="P84" t="s">
        <v>27</v>
      </c>
    </row>
    <row r="85" spans="1:16" x14ac:dyDescent="0.2">
      <c r="A85" s="34" t="s">
        <v>55</v>
      </c>
      <c r="E85" s="35" t="s">
        <v>52</v>
      </c>
    </row>
    <row r="86" spans="1:16" x14ac:dyDescent="0.2">
      <c r="A86" s="36" t="s">
        <v>57</v>
      </c>
      <c r="E86" s="37" t="s">
        <v>52</v>
      </c>
    </row>
    <row r="87" spans="1:16" ht="102" x14ac:dyDescent="0.2">
      <c r="A87" t="s">
        <v>59</v>
      </c>
      <c r="E87" s="35" t="s">
        <v>371</v>
      </c>
    </row>
    <row r="88" spans="1:16" x14ac:dyDescent="0.2">
      <c r="A88" s="24" t="s">
        <v>50</v>
      </c>
      <c r="B88" s="29" t="s">
        <v>124</v>
      </c>
      <c r="C88" s="29" t="s">
        <v>376</v>
      </c>
      <c r="D88" s="24" t="s">
        <v>52</v>
      </c>
      <c r="E88" s="30" t="s">
        <v>377</v>
      </c>
      <c r="F88" s="31" t="s">
        <v>71</v>
      </c>
      <c r="G88" s="32">
        <v>2</v>
      </c>
      <c r="H88" s="33">
        <v>0</v>
      </c>
      <c r="I88" s="33">
        <f>ROUND(ROUND(H88,2)*ROUND(G88,3),2)</f>
        <v>0</v>
      </c>
      <c r="O88">
        <f>(I88*21)/100</f>
        <v>0</v>
      </c>
      <c r="P88" t="s">
        <v>27</v>
      </c>
    </row>
    <row r="89" spans="1:16" x14ac:dyDescent="0.2">
      <c r="A89" s="34" t="s">
        <v>55</v>
      </c>
      <c r="E89" s="35" t="s">
        <v>52</v>
      </c>
    </row>
    <row r="90" spans="1:16" x14ac:dyDescent="0.2">
      <c r="A90" s="36" t="s">
        <v>57</v>
      </c>
      <c r="E90" s="37" t="s">
        <v>52</v>
      </c>
    </row>
    <row r="91" spans="1:16" ht="114.75" x14ac:dyDescent="0.2">
      <c r="A91" t="s">
        <v>59</v>
      </c>
      <c r="E91" s="35" t="s">
        <v>378</v>
      </c>
    </row>
    <row r="92" spans="1:16" x14ac:dyDescent="0.2">
      <c r="A92" s="24" t="s">
        <v>50</v>
      </c>
      <c r="B92" s="29" t="s">
        <v>127</v>
      </c>
      <c r="C92" s="29" t="s">
        <v>379</v>
      </c>
      <c r="D92" s="24" t="s">
        <v>52</v>
      </c>
      <c r="E92" s="30" t="s">
        <v>380</v>
      </c>
      <c r="F92" s="31" t="s">
        <v>381</v>
      </c>
      <c r="G92" s="32">
        <v>976</v>
      </c>
      <c r="H92" s="33">
        <v>0</v>
      </c>
      <c r="I92" s="33">
        <f>ROUND(ROUND(H92,2)*ROUND(G92,3),2)</f>
        <v>0</v>
      </c>
      <c r="O92">
        <f>(I92*21)/100</f>
        <v>0</v>
      </c>
      <c r="P92" t="s">
        <v>27</v>
      </c>
    </row>
    <row r="93" spans="1:16" x14ac:dyDescent="0.2">
      <c r="A93" s="34" t="s">
        <v>55</v>
      </c>
      <c r="E93" s="35" t="s">
        <v>52</v>
      </c>
    </row>
    <row r="94" spans="1:16" x14ac:dyDescent="0.2">
      <c r="A94" s="36" t="s">
        <v>57</v>
      </c>
      <c r="E94" s="37" t="s">
        <v>52</v>
      </c>
    </row>
    <row r="95" spans="1:16" ht="102" x14ac:dyDescent="0.2">
      <c r="A95" t="s">
        <v>59</v>
      </c>
      <c r="E95" s="35" t="s">
        <v>382</v>
      </c>
    </row>
    <row r="96" spans="1:16" x14ac:dyDescent="0.2">
      <c r="A96" s="24" t="s">
        <v>50</v>
      </c>
      <c r="B96" s="29" t="s">
        <v>131</v>
      </c>
      <c r="C96" s="29" t="s">
        <v>383</v>
      </c>
      <c r="D96" s="24" t="s">
        <v>52</v>
      </c>
      <c r="E96" s="30" t="s">
        <v>384</v>
      </c>
      <c r="F96" s="31" t="s">
        <v>381</v>
      </c>
      <c r="G96" s="32">
        <v>558</v>
      </c>
      <c r="H96" s="33">
        <v>0</v>
      </c>
      <c r="I96" s="33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34" t="s">
        <v>55</v>
      </c>
      <c r="E97" s="35" t="s">
        <v>52</v>
      </c>
    </row>
    <row r="98" spans="1:16" x14ac:dyDescent="0.2">
      <c r="A98" s="36" t="s">
        <v>57</v>
      </c>
      <c r="E98" s="37" t="s">
        <v>52</v>
      </c>
    </row>
    <row r="99" spans="1:16" ht="102" x14ac:dyDescent="0.2">
      <c r="A99" t="s">
        <v>59</v>
      </c>
      <c r="E99" s="35" t="s">
        <v>382</v>
      </c>
    </row>
    <row r="100" spans="1:16" x14ac:dyDescent="0.2">
      <c r="A100" s="24" t="s">
        <v>50</v>
      </c>
      <c r="B100" s="29" t="s">
        <v>137</v>
      </c>
      <c r="C100" s="29" t="s">
        <v>385</v>
      </c>
      <c r="D100" s="24" t="s">
        <v>52</v>
      </c>
      <c r="E100" s="30" t="s">
        <v>386</v>
      </c>
      <c r="F100" s="31" t="s">
        <v>381</v>
      </c>
      <c r="G100" s="32">
        <v>1674</v>
      </c>
      <c r="H100" s="33">
        <v>0</v>
      </c>
      <c r="I100" s="33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34" t="s">
        <v>55</v>
      </c>
      <c r="E101" s="35" t="s">
        <v>52</v>
      </c>
    </row>
    <row r="102" spans="1:16" x14ac:dyDescent="0.2">
      <c r="A102" s="36" t="s">
        <v>57</v>
      </c>
      <c r="E102" s="37" t="s">
        <v>52</v>
      </c>
    </row>
    <row r="103" spans="1:16" ht="89.25" x14ac:dyDescent="0.2">
      <c r="A103" t="s">
        <v>59</v>
      </c>
      <c r="E103" s="35" t="s">
        <v>387</v>
      </c>
    </row>
    <row r="104" spans="1:16" x14ac:dyDescent="0.2">
      <c r="A104" s="24" t="s">
        <v>50</v>
      </c>
      <c r="B104" s="29" t="s">
        <v>141</v>
      </c>
      <c r="C104" s="29" t="s">
        <v>388</v>
      </c>
      <c r="D104" s="24" t="s">
        <v>52</v>
      </c>
      <c r="E104" s="30" t="s">
        <v>389</v>
      </c>
      <c r="F104" s="31" t="s">
        <v>71</v>
      </c>
      <c r="G104" s="32">
        <v>3</v>
      </c>
      <c r="H104" s="33">
        <v>0</v>
      </c>
      <c r="I104" s="33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34" t="s">
        <v>55</v>
      </c>
      <c r="E105" s="35" t="s">
        <v>52</v>
      </c>
    </row>
    <row r="106" spans="1:16" x14ac:dyDescent="0.2">
      <c r="A106" s="36" t="s">
        <v>57</v>
      </c>
      <c r="E106" s="37" t="s">
        <v>52</v>
      </c>
    </row>
    <row r="107" spans="1:16" ht="89.25" x14ac:dyDescent="0.2">
      <c r="A107" t="s">
        <v>59</v>
      </c>
      <c r="E107" s="35" t="s">
        <v>390</v>
      </c>
    </row>
    <row r="108" spans="1:16" x14ac:dyDescent="0.2">
      <c r="A108" s="24" t="s">
        <v>50</v>
      </c>
      <c r="B108" s="29" t="s">
        <v>144</v>
      </c>
      <c r="C108" s="29" t="s">
        <v>391</v>
      </c>
      <c r="D108" s="24" t="s">
        <v>52</v>
      </c>
      <c r="E108" s="30" t="s">
        <v>392</v>
      </c>
      <c r="F108" s="31" t="s">
        <v>71</v>
      </c>
      <c r="G108" s="32">
        <v>2</v>
      </c>
      <c r="H108" s="33">
        <v>0</v>
      </c>
      <c r="I108" s="33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34" t="s">
        <v>55</v>
      </c>
      <c r="E109" s="35" t="s">
        <v>52</v>
      </c>
    </row>
    <row r="110" spans="1:16" x14ac:dyDescent="0.2">
      <c r="A110" s="36" t="s">
        <v>57</v>
      </c>
      <c r="E110" s="37" t="s">
        <v>52</v>
      </c>
    </row>
    <row r="111" spans="1:16" ht="89.25" x14ac:dyDescent="0.2">
      <c r="A111" t="s">
        <v>59</v>
      </c>
      <c r="E111" s="35" t="s">
        <v>390</v>
      </c>
    </row>
    <row r="112" spans="1:16" x14ac:dyDescent="0.2">
      <c r="A112" s="24" t="s">
        <v>50</v>
      </c>
      <c r="B112" s="29" t="s">
        <v>147</v>
      </c>
      <c r="C112" s="29" t="s">
        <v>393</v>
      </c>
      <c r="D112" s="24" t="s">
        <v>52</v>
      </c>
      <c r="E112" s="30" t="s">
        <v>394</v>
      </c>
      <c r="F112" s="31" t="s">
        <v>71</v>
      </c>
      <c r="G112" s="32">
        <v>2</v>
      </c>
      <c r="H112" s="33">
        <v>0</v>
      </c>
      <c r="I112" s="33">
        <f>ROUND(ROUND(H112,2)*ROUND(G112,3),2)</f>
        <v>0</v>
      </c>
      <c r="O112">
        <f>(I112*21)/100</f>
        <v>0</v>
      </c>
      <c r="P112" t="s">
        <v>27</v>
      </c>
    </row>
    <row r="113" spans="1:16" x14ac:dyDescent="0.2">
      <c r="A113" s="34" t="s">
        <v>55</v>
      </c>
      <c r="E113" s="35" t="s">
        <v>52</v>
      </c>
    </row>
    <row r="114" spans="1:16" x14ac:dyDescent="0.2">
      <c r="A114" s="36" t="s">
        <v>57</v>
      </c>
      <c r="E114" s="37" t="s">
        <v>52</v>
      </c>
    </row>
    <row r="115" spans="1:16" ht="89.25" x14ac:dyDescent="0.2">
      <c r="A115" t="s">
        <v>59</v>
      </c>
      <c r="E115" s="35" t="s">
        <v>390</v>
      </c>
    </row>
    <row r="116" spans="1:16" x14ac:dyDescent="0.2">
      <c r="A116" s="24" t="s">
        <v>50</v>
      </c>
      <c r="B116" s="29" t="s">
        <v>151</v>
      </c>
      <c r="C116" s="29" t="s">
        <v>395</v>
      </c>
      <c r="D116" s="24" t="s">
        <v>52</v>
      </c>
      <c r="E116" s="30" t="s">
        <v>396</v>
      </c>
      <c r="F116" s="31" t="s">
        <v>71</v>
      </c>
      <c r="G116" s="32">
        <v>2</v>
      </c>
      <c r="H116" s="33">
        <v>0</v>
      </c>
      <c r="I116" s="33">
        <f>ROUND(ROUND(H116,2)*ROUND(G116,3),2)</f>
        <v>0</v>
      </c>
      <c r="O116">
        <f>(I116*21)/100</f>
        <v>0</v>
      </c>
      <c r="P116" t="s">
        <v>27</v>
      </c>
    </row>
    <row r="117" spans="1:16" x14ac:dyDescent="0.2">
      <c r="A117" s="34" t="s">
        <v>55</v>
      </c>
      <c r="E117" s="35" t="s">
        <v>52</v>
      </c>
    </row>
    <row r="118" spans="1:16" x14ac:dyDescent="0.2">
      <c r="A118" s="36" t="s">
        <v>57</v>
      </c>
      <c r="E118" s="37" t="s">
        <v>52</v>
      </c>
    </row>
    <row r="119" spans="1:16" ht="114.75" x14ac:dyDescent="0.2">
      <c r="A119" t="s">
        <v>59</v>
      </c>
      <c r="E119" s="35" t="s">
        <v>378</v>
      </c>
    </row>
    <row r="120" spans="1:16" x14ac:dyDescent="0.2">
      <c r="A120" s="24" t="s">
        <v>50</v>
      </c>
      <c r="B120" s="29" t="s">
        <v>156</v>
      </c>
      <c r="C120" s="29" t="s">
        <v>397</v>
      </c>
      <c r="D120" s="24" t="s">
        <v>52</v>
      </c>
      <c r="E120" s="30" t="s">
        <v>398</v>
      </c>
      <c r="F120" s="31" t="s">
        <v>71</v>
      </c>
      <c r="G120" s="32">
        <v>6</v>
      </c>
      <c r="H120" s="33">
        <v>0</v>
      </c>
      <c r="I120" s="33">
        <f>ROUND(ROUND(H120,2)*ROUND(G120,3),2)</f>
        <v>0</v>
      </c>
      <c r="O120">
        <f>(I120*21)/100</f>
        <v>0</v>
      </c>
      <c r="P120" t="s">
        <v>27</v>
      </c>
    </row>
    <row r="121" spans="1:16" x14ac:dyDescent="0.2">
      <c r="A121" s="34" t="s">
        <v>55</v>
      </c>
      <c r="E121" s="35" t="s">
        <v>52</v>
      </c>
    </row>
    <row r="122" spans="1:16" x14ac:dyDescent="0.2">
      <c r="A122" s="36" t="s">
        <v>57</v>
      </c>
      <c r="E122" s="37" t="s">
        <v>52</v>
      </c>
    </row>
    <row r="123" spans="1:16" ht="114.75" x14ac:dyDescent="0.2">
      <c r="A123" t="s">
        <v>59</v>
      </c>
      <c r="E123" s="35" t="s">
        <v>378</v>
      </c>
    </row>
    <row r="124" spans="1:16" x14ac:dyDescent="0.2">
      <c r="A124" s="24" t="s">
        <v>50</v>
      </c>
      <c r="B124" s="29" t="s">
        <v>161</v>
      </c>
      <c r="C124" s="29" t="s">
        <v>399</v>
      </c>
      <c r="D124" s="24" t="s">
        <v>52</v>
      </c>
      <c r="E124" s="30" t="s">
        <v>400</v>
      </c>
      <c r="F124" s="31" t="s">
        <v>71</v>
      </c>
      <c r="G124" s="32">
        <v>4</v>
      </c>
      <c r="H124" s="33">
        <v>0</v>
      </c>
      <c r="I124" s="33">
        <f>ROUND(ROUND(H124,2)*ROUND(G124,3),2)</f>
        <v>0</v>
      </c>
      <c r="O124">
        <f>(I124*21)/100</f>
        <v>0</v>
      </c>
      <c r="P124" t="s">
        <v>27</v>
      </c>
    </row>
    <row r="125" spans="1:16" x14ac:dyDescent="0.2">
      <c r="A125" s="34" t="s">
        <v>55</v>
      </c>
      <c r="E125" s="35" t="s">
        <v>52</v>
      </c>
    </row>
    <row r="126" spans="1:16" x14ac:dyDescent="0.2">
      <c r="A126" s="36" t="s">
        <v>57</v>
      </c>
      <c r="E126" s="37" t="s">
        <v>52</v>
      </c>
    </row>
    <row r="127" spans="1:16" ht="114.75" x14ac:dyDescent="0.2">
      <c r="A127" t="s">
        <v>59</v>
      </c>
      <c r="E127" s="35" t="s">
        <v>378</v>
      </c>
    </row>
    <row r="128" spans="1:16" x14ac:dyDescent="0.2">
      <c r="A128" s="24" t="s">
        <v>50</v>
      </c>
      <c r="B128" s="29" t="s">
        <v>165</v>
      </c>
      <c r="C128" s="29" t="s">
        <v>401</v>
      </c>
      <c r="D128" s="24" t="s">
        <v>52</v>
      </c>
      <c r="E128" s="30" t="s">
        <v>402</v>
      </c>
      <c r="F128" s="31" t="s">
        <v>71</v>
      </c>
      <c r="G128" s="32">
        <v>4</v>
      </c>
      <c r="H128" s="33">
        <v>0</v>
      </c>
      <c r="I128" s="33">
        <f>ROUND(ROUND(H128,2)*ROUND(G128,3),2)</f>
        <v>0</v>
      </c>
      <c r="O128">
        <f>(I128*21)/100</f>
        <v>0</v>
      </c>
      <c r="P128" t="s">
        <v>27</v>
      </c>
    </row>
    <row r="129" spans="1:16" x14ac:dyDescent="0.2">
      <c r="A129" s="34" t="s">
        <v>55</v>
      </c>
      <c r="E129" s="35" t="s">
        <v>52</v>
      </c>
    </row>
    <row r="130" spans="1:16" x14ac:dyDescent="0.2">
      <c r="A130" s="36" t="s">
        <v>57</v>
      </c>
      <c r="E130" s="37" t="s">
        <v>52</v>
      </c>
    </row>
    <row r="131" spans="1:16" ht="114.75" x14ac:dyDescent="0.2">
      <c r="A131" t="s">
        <v>59</v>
      </c>
      <c r="E131" s="35" t="s">
        <v>378</v>
      </c>
    </row>
    <row r="132" spans="1:16" x14ac:dyDescent="0.2">
      <c r="A132" s="24" t="s">
        <v>50</v>
      </c>
      <c r="B132" s="29" t="s">
        <v>169</v>
      </c>
      <c r="C132" s="29" t="s">
        <v>403</v>
      </c>
      <c r="D132" s="24" t="s">
        <v>52</v>
      </c>
      <c r="E132" s="30" t="s">
        <v>404</v>
      </c>
      <c r="F132" s="31" t="s">
        <v>71</v>
      </c>
      <c r="G132" s="32">
        <v>6</v>
      </c>
      <c r="H132" s="33">
        <v>0</v>
      </c>
      <c r="I132" s="33">
        <f>ROUND(ROUND(H132,2)*ROUND(G132,3),2)</f>
        <v>0</v>
      </c>
      <c r="O132">
        <f>(I132*21)/100</f>
        <v>0</v>
      </c>
      <c r="P132" t="s">
        <v>27</v>
      </c>
    </row>
    <row r="133" spans="1:16" x14ac:dyDescent="0.2">
      <c r="A133" s="34" t="s">
        <v>55</v>
      </c>
      <c r="E133" s="35" t="s">
        <v>52</v>
      </c>
    </row>
    <row r="134" spans="1:16" x14ac:dyDescent="0.2">
      <c r="A134" s="36" t="s">
        <v>57</v>
      </c>
      <c r="E134" s="37" t="s">
        <v>52</v>
      </c>
    </row>
    <row r="135" spans="1:16" ht="114.75" x14ac:dyDescent="0.2">
      <c r="A135" t="s">
        <v>59</v>
      </c>
      <c r="E135" s="35" t="s">
        <v>378</v>
      </c>
    </row>
    <row r="136" spans="1:16" x14ac:dyDescent="0.2">
      <c r="A136" s="24" t="s">
        <v>50</v>
      </c>
      <c r="B136" s="29" t="s">
        <v>172</v>
      </c>
      <c r="C136" s="29" t="s">
        <v>405</v>
      </c>
      <c r="D136" s="24" t="s">
        <v>52</v>
      </c>
      <c r="E136" s="30" t="s">
        <v>406</v>
      </c>
      <c r="F136" s="31" t="s">
        <v>381</v>
      </c>
      <c r="G136" s="32">
        <v>260</v>
      </c>
      <c r="H136" s="33">
        <v>0</v>
      </c>
      <c r="I136" s="33">
        <f>ROUND(ROUND(H136,2)*ROUND(G136,3),2)</f>
        <v>0</v>
      </c>
      <c r="O136">
        <f>(I136*21)/100</f>
        <v>0</v>
      </c>
      <c r="P136" t="s">
        <v>27</v>
      </c>
    </row>
    <row r="137" spans="1:16" x14ac:dyDescent="0.2">
      <c r="A137" s="34" t="s">
        <v>55</v>
      </c>
      <c r="E137" s="35" t="s">
        <v>52</v>
      </c>
    </row>
    <row r="138" spans="1:16" x14ac:dyDescent="0.2">
      <c r="A138" s="36" t="s">
        <v>57</v>
      </c>
      <c r="E138" s="37" t="s">
        <v>52</v>
      </c>
    </row>
    <row r="139" spans="1:16" ht="114.75" x14ac:dyDescent="0.2">
      <c r="A139" t="s">
        <v>59</v>
      </c>
      <c r="E139" s="35" t="s">
        <v>407</v>
      </c>
    </row>
    <row r="140" spans="1:16" x14ac:dyDescent="0.2">
      <c r="A140" s="24" t="s">
        <v>50</v>
      </c>
      <c r="B140" s="29" t="s">
        <v>175</v>
      </c>
      <c r="C140" s="29" t="s">
        <v>408</v>
      </c>
      <c r="D140" s="24" t="s">
        <v>52</v>
      </c>
      <c r="E140" s="30" t="s">
        <v>409</v>
      </c>
      <c r="F140" s="31" t="s">
        <v>71</v>
      </c>
      <c r="G140" s="32">
        <v>14</v>
      </c>
      <c r="H140" s="33">
        <v>0</v>
      </c>
      <c r="I140" s="33">
        <f>ROUND(ROUND(H140,2)*ROUND(G140,3),2)</f>
        <v>0</v>
      </c>
      <c r="O140">
        <f>(I140*21)/100</f>
        <v>0</v>
      </c>
      <c r="P140" t="s">
        <v>27</v>
      </c>
    </row>
    <row r="141" spans="1:16" x14ac:dyDescent="0.2">
      <c r="A141" s="34" t="s">
        <v>55</v>
      </c>
      <c r="E141" s="35" t="s">
        <v>52</v>
      </c>
    </row>
    <row r="142" spans="1:16" x14ac:dyDescent="0.2">
      <c r="A142" s="36" t="s">
        <v>57</v>
      </c>
      <c r="E142" s="37" t="s">
        <v>52</v>
      </c>
    </row>
    <row r="143" spans="1:16" ht="114.75" x14ac:dyDescent="0.2">
      <c r="A143" t="s">
        <v>59</v>
      </c>
      <c r="E143" s="35" t="s">
        <v>378</v>
      </c>
    </row>
    <row r="144" spans="1:16" x14ac:dyDescent="0.2">
      <c r="A144" s="24" t="s">
        <v>50</v>
      </c>
      <c r="B144" s="29" t="s">
        <v>179</v>
      </c>
      <c r="C144" s="29" t="s">
        <v>410</v>
      </c>
      <c r="D144" s="24" t="s">
        <v>52</v>
      </c>
      <c r="E144" s="30" t="s">
        <v>411</v>
      </c>
      <c r="F144" s="31" t="s">
        <v>71</v>
      </c>
      <c r="G144" s="32">
        <v>14</v>
      </c>
      <c r="H144" s="33">
        <v>0</v>
      </c>
      <c r="I144" s="33">
        <f>ROUND(ROUND(H144,2)*ROUND(G144,3),2)</f>
        <v>0</v>
      </c>
      <c r="O144">
        <f>(I144*21)/100</f>
        <v>0</v>
      </c>
      <c r="P144" t="s">
        <v>27</v>
      </c>
    </row>
    <row r="145" spans="1:16" x14ac:dyDescent="0.2">
      <c r="A145" s="34" t="s">
        <v>55</v>
      </c>
      <c r="E145" s="35" t="s">
        <v>52</v>
      </c>
    </row>
    <row r="146" spans="1:16" x14ac:dyDescent="0.2">
      <c r="A146" s="36" t="s">
        <v>57</v>
      </c>
      <c r="E146" s="37" t="s">
        <v>52</v>
      </c>
    </row>
    <row r="147" spans="1:16" ht="114.75" x14ac:dyDescent="0.2">
      <c r="A147" t="s">
        <v>59</v>
      </c>
      <c r="E147" s="35" t="s">
        <v>378</v>
      </c>
    </row>
    <row r="148" spans="1:16" x14ac:dyDescent="0.2">
      <c r="A148" s="24" t="s">
        <v>50</v>
      </c>
      <c r="B148" s="29" t="s">
        <v>183</v>
      </c>
      <c r="C148" s="29" t="s">
        <v>412</v>
      </c>
      <c r="D148" s="24" t="s">
        <v>52</v>
      </c>
      <c r="E148" s="30" t="s">
        <v>413</v>
      </c>
      <c r="F148" s="31" t="s">
        <v>71</v>
      </c>
      <c r="G148" s="32">
        <v>6</v>
      </c>
      <c r="H148" s="33">
        <v>0</v>
      </c>
      <c r="I148" s="33">
        <f>ROUND(ROUND(H148,2)*ROUND(G148,3),2)</f>
        <v>0</v>
      </c>
      <c r="O148">
        <f>(I148*21)/100</f>
        <v>0</v>
      </c>
      <c r="P148" t="s">
        <v>27</v>
      </c>
    </row>
    <row r="149" spans="1:16" x14ac:dyDescent="0.2">
      <c r="A149" s="34" t="s">
        <v>55</v>
      </c>
      <c r="E149" s="35" t="s">
        <v>52</v>
      </c>
    </row>
    <row r="150" spans="1:16" x14ac:dyDescent="0.2">
      <c r="A150" s="36" t="s">
        <v>57</v>
      </c>
      <c r="E150" s="37" t="s">
        <v>52</v>
      </c>
    </row>
    <row r="151" spans="1:16" ht="114.75" x14ac:dyDescent="0.2">
      <c r="A151" t="s">
        <v>59</v>
      </c>
      <c r="E151" s="35" t="s">
        <v>378</v>
      </c>
    </row>
    <row r="152" spans="1:16" x14ac:dyDescent="0.2">
      <c r="A152" s="24" t="s">
        <v>50</v>
      </c>
      <c r="B152" s="29" t="s">
        <v>187</v>
      </c>
      <c r="C152" s="29" t="s">
        <v>414</v>
      </c>
      <c r="D152" s="24" t="s">
        <v>52</v>
      </c>
      <c r="E152" s="30" t="s">
        <v>415</v>
      </c>
      <c r="F152" s="31" t="s">
        <v>71</v>
      </c>
      <c r="G152" s="32">
        <v>2</v>
      </c>
      <c r="H152" s="33">
        <v>0</v>
      </c>
      <c r="I152" s="33">
        <f>ROUND(ROUND(H152,2)*ROUND(G152,3),2)</f>
        <v>0</v>
      </c>
      <c r="O152">
        <f>(I152*21)/100</f>
        <v>0</v>
      </c>
      <c r="P152" t="s">
        <v>27</v>
      </c>
    </row>
    <row r="153" spans="1:16" x14ac:dyDescent="0.2">
      <c r="A153" s="34" t="s">
        <v>55</v>
      </c>
      <c r="E153" s="35" t="s">
        <v>52</v>
      </c>
    </row>
    <row r="154" spans="1:16" x14ac:dyDescent="0.2">
      <c r="A154" s="36" t="s">
        <v>57</v>
      </c>
      <c r="E154" s="37" t="s">
        <v>52</v>
      </c>
    </row>
    <row r="155" spans="1:16" ht="114.75" x14ac:dyDescent="0.2">
      <c r="A155" t="s">
        <v>59</v>
      </c>
      <c r="E155" s="35" t="s">
        <v>378</v>
      </c>
    </row>
    <row r="156" spans="1:16" x14ac:dyDescent="0.2">
      <c r="A156" s="24" t="s">
        <v>50</v>
      </c>
      <c r="B156" s="29" t="s">
        <v>190</v>
      </c>
      <c r="C156" s="29" t="s">
        <v>416</v>
      </c>
      <c r="D156" s="24" t="s">
        <v>52</v>
      </c>
      <c r="E156" s="30" t="s">
        <v>417</v>
      </c>
      <c r="F156" s="31" t="s">
        <v>71</v>
      </c>
      <c r="G156" s="32">
        <v>1</v>
      </c>
      <c r="H156" s="33">
        <v>0</v>
      </c>
      <c r="I156" s="33">
        <f>ROUND(ROUND(H156,2)*ROUND(G156,3),2)</f>
        <v>0</v>
      </c>
      <c r="O156">
        <f>(I156*21)/100</f>
        <v>0</v>
      </c>
      <c r="P156" t="s">
        <v>27</v>
      </c>
    </row>
    <row r="157" spans="1:16" x14ac:dyDescent="0.2">
      <c r="A157" s="34" t="s">
        <v>55</v>
      </c>
      <c r="E157" s="35" t="s">
        <v>52</v>
      </c>
    </row>
    <row r="158" spans="1:16" x14ac:dyDescent="0.2">
      <c r="A158" s="36" t="s">
        <v>57</v>
      </c>
      <c r="E158" s="37" t="s">
        <v>52</v>
      </c>
    </row>
    <row r="159" spans="1:16" ht="114.75" x14ac:dyDescent="0.2">
      <c r="A159" t="s">
        <v>59</v>
      </c>
      <c r="E159" s="35" t="s">
        <v>378</v>
      </c>
    </row>
    <row r="160" spans="1:16" ht="25.5" x14ac:dyDescent="0.2">
      <c r="A160" s="24" t="s">
        <v>50</v>
      </c>
      <c r="B160" s="29" t="s">
        <v>194</v>
      </c>
      <c r="C160" s="29" t="s">
        <v>418</v>
      </c>
      <c r="D160" s="24" t="s">
        <v>52</v>
      </c>
      <c r="E160" s="30" t="s">
        <v>419</v>
      </c>
      <c r="F160" s="31" t="s">
        <v>71</v>
      </c>
      <c r="G160" s="32">
        <v>4</v>
      </c>
      <c r="H160" s="33">
        <v>0</v>
      </c>
      <c r="I160" s="33">
        <f>ROUND(ROUND(H160,2)*ROUND(G160,3),2)</f>
        <v>0</v>
      </c>
      <c r="O160">
        <f>(I160*21)/100</f>
        <v>0</v>
      </c>
      <c r="P160" t="s">
        <v>27</v>
      </c>
    </row>
    <row r="161" spans="1:16" x14ac:dyDescent="0.2">
      <c r="A161" s="34" t="s">
        <v>55</v>
      </c>
      <c r="E161" s="35" t="s">
        <v>52</v>
      </c>
    </row>
    <row r="162" spans="1:16" x14ac:dyDescent="0.2">
      <c r="A162" s="36" t="s">
        <v>57</v>
      </c>
      <c r="E162" s="37" t="s">
        <v>52</v>
      </c>
    </row>
    <row r="163" spans="1:16" ht="114.75" x14ac:dyDescent="0.2">
      <c r="A163" t="s">
        <v>59</v>
      </c>
      <c r="E163" s="35" t="s">
        <v>378</v>
      </c>
    </row>
    <row r="164" spans="1:16" x14ac:dyDescent="0.2">
      <c r="A164" s="24" t="s">
        <v>50</v>
      </c>
      <c r="B164" s="29" t="s">
        <v>199</v>
      </c>
      <c r="C164" s="29" t="s">
        <v>420</v>
      </c>
      <c r="D164" s="24" t="s">
        <v>52</v>
      </c>
      <c r="E164" s="30" t="s">
        <v>421</v>
      </c>
      <c r="F164" s="31" t="s">
        <v>71</v>
      </c>
      <c r="G164" s="32">
        <v>4</v>
      </c>
      <c r="H164" s="33">
        <v>0</v>
      </c>
      <c r="I164" s="33">
        <f>ROUND(ROUND(H164,2)*ROUND(G164,3),2)</f>
        <v>0</v>
      </c>
      <c r="O164">
        <f>(I164*21)/100</f>
        <v>0</v>
      </c>
      <c r="P164" t="s">
        <v>27</v>
      </c>
    </row>
    <row r="165" spans="1:16" x14ac:dyDescent="0.2">
      <c r="A165" s="34" t="s">
        <v>55</v>
      </c>
      <c r="E165" s="35" t="s">
        <v>52</v>
      </c>
    </row>
    <row r="166" spans="1:16" x14ac:dyDescent="0.2">
      <c r="A166" s="36" t="s">
        <v>57</v>
      </c>
      <c r="E166" s="37" t="s">
        <v>52</v>
      </c>
    </row>
    <row r="167" spans="1:16" ht="114.75" x14ac:dyDescent="0.2">
      <c r="A167" t="s">
        <v>59</v>
      </c>
      <c r="E167" s="35" t="s">
        <v>378</v>
      </c>
    </row>
    <row r="168" spans="1:16" x14ac:dyDescent="0.2">
      <c r="A168" s="24" t="s">
        <v>50</v>
      </c>
      <c r="B168" s="29" t="s">
        <v>203</v>
      </c>
      <c r="C168" s="29" t="s">
        <v>422</v>
      </c>
      <c r="D168" s="24" t="s">
        <v>52</v>
      </c>
      <c r="E168" s="30" t="s">
        <v>423</v>
      </c>
      <c r="F168" s="31" t="s">
        <v>71</v>
      </c>
      <c r="G168" s="32">
        <v>4</v>
      </c>
      <c r="H168" s="33">
        <v>0</v>
      </c>
      <c r="I168" s="33">
        <f>ROUND(ROUND(H168,2)*ROUND(G168,3),2)</f>
        <v>0</v>
      </c>
      <c r="O168">
        <f>(I168*21)/100</f>
        <v>0</v>
      </c>
      <c r="P168" t="s">
        <v>27</v>
      </c>
    </row>
    <row r="169" spans="1:16" x14ac:dyDescent="0.2">
      <c r="A169" s="34" t="s">
        <v>55</v>
      </c>
      <c r="E169" s="35" t="s">
        <v>52</v>
      </c>
    </row>
    <row r="170" spans="1:16" x14ac:dyDescent="0.2">
      <c r="A170" s="36" t="s">
        <v>57</v>
      </c>
      <c r="E170" s="37" t="s">
        <v>52</v>
      </c>
    </row>
    <row r="171" spans="1:16" ht="114.75" x14ac:dyDescent="0.2">
      <c r="A171" t="s">
        <v>59</v>
      </c>
      <c r="E171" s="35" t="s">
        <v>378</v>
      </c>
    </row>
    <row r="172" spans="1:16" x14ac:dyDescent="0.2">
      <c r="A172" s="24" t="s">
        <v>50</v>
      </c>
      <c r="B172" s="29" t="s">
        <v>206</v>
      </c>
      <c r="C172" s="29" t="s">
        <v>424</v>
      </c>
      <c r="D172" s="24" t="s">
        <v>52</v>
      </c>
      <c r="E172" s="30" t="s">
        <v>425</v>
      </c>
      <c r="F172" s="31" t="s">
        <v>71</v>
      </c>
      <c r="G172" s="32">
        <v>8</v>
      </c>
      <c r="H172" s="33">
        <v>0</v>
      </c>
      <c r="I172" s="33">
        <f>ROUND(ROUND(H172,2)*ROUND(G172,3),2)</f>
        <v>0</v>
      </c>
      <c r="O172">
        <f>(I172*21)/100</f>
        <v>0</v>
      </c>
      <c r="P172" t="s">
        <v>27</v>
      </c>
    </row>
    <row r="173" spans="1:16" x14ac:dyDescent="0.2">
      <c r="A173" s="34" t="s">
        <v>55</v>
      </c>
      <c r="E173" s="35" t="s">
        <v>52</v>
      </c>
    </row>
    <row r="174" spans="1:16" x14ac:dyDescent="0.2">
      <c r="A174" s="36" t="s">
        <v>57</v>
      </c>
      <c r="E174" s="37" t="s">
        <v>52</v>
      </c>
    </row>
    <row r="175" spans="1:16" ht="114.75" x14ac:dyDescent="0.2">
      <c r="A175" t="s">
        <v>59</v>
      </c>
      <c r="E175" s="35" t="s">
        <v>378</v>
      </c>
    </row>
    <row r="176" spans="1:16" x14ac:dyDescent="0.2">
      <c r="A176" s="24" t="s">
        <v>50</v>
      </c>
      <c r="B176" s="29" t="s">
        <v>210</v>
      </c>
      <c r="C176" s="29" t="s">
        <v>426</v>
      </c>
      <c r="D176" s="24" t="s">
        <v>52</v>
      </c>
      <c r="E176" s="30" t="s">
        <v>427</v>
      </c>
      <c r="F176" s="31" t="s">
        <v>71</v>
      </c>
      <c r="G176" s="32">
        <v>16</v>
      </c>
      <c r="H176" s="33">
        <v>0</v>
      </c>
      <c r="I176" s="33">
        <f>ROUND(ROUND(H176,2)*ROUND(G176,3),2)</f>
        <v>0</v>
      </c>
      <c r="O176">
        <f>(I176*21)/100</f>
        <v>0</v>
      </c>
      <c r="P176" t="s">
        <v>27</v>
      </c>
    </row>
    <row r="177" spans="1:16" x14ac:dyDescent="0.2">
      <c r="A177" s="34" t="s">
        <v>55</v>
      </c>
      <c r="E177" s="35" t="s">
        <v>52</v>
      </c>
    </row>
    <row r="178" spans="1:16" x14ac:dyDescent="0.2">
      <c r="A178" s="36" t="s">
        <v>57</v>
      </c>
      <c r="E178" s="37" t="s">
        <v>52</v>
      </c>
    </row>
    <row r="179" spans="1:16" ht="114.75" x14ac:dyDescent="0.2">
      <c r="A179" t="s">
        <v>59</v>
      </c>
      <c r="E179" s="35" t="s">
        <v>378</v>
      </c>
    </row>
    <row r="180" spans="1:16" x14ac:dyDescent="0.2">
      <c r="A180" s="24" t="s">
        <v>50</v>
      </c>
      <c r="B180" s="29" t="s">
        <v>214</v>
      </c>
      <c r="C180" s="29" t="s">
        <v>428</v>
      </c>
      <c r="D180" s="24" t="s">
        <v>52</v>
      </c>
      <c r="E180" s="30" t="s">
        <v>429</v>
      </c>
      <c r="F180" s="31" t="s">
        <v>71</v>
      </c>
      <c r="G180" s="32">
        <v>2</v>
      </c>
      <c r="H180" s="33">
        <v>0</v>
      </c>
      <c r="I180" s="33">
        <f>ROUND(ROUND(H180,2)*ROUND(G180,3),2)</f>
        <v>0</v>
      </c>
      <c r="O180">
        <f>(I180*21)/100</f>
        <v>0</v>
      </c>
      <c r="P180" t="s">
        <v>27</v>
      </c>
    </row>
    <row r="181" spans="1:16" x14ac:dyDescent="0.2">
      <c r="A181" s="34" t="s">
        <v>55</v>
      </c>
      <c r="E181" s="35" t="s">
        <v>52</v>
      </c>
    </row>
    <row r="182" spans="1:16" x14ac:dyDescent="0.2">
      <c r="A182" s="36" t="s">
        <v>57</v>
      </c>
      <c r="E182" s="37" t="s">
        <v>52</v>
      </c>
    </row>
    <row r="183" spans="1:16" ht="114.75" x14ac:dyDescent="0.2">
      <c r="A183" t="s">
        <v>59</v>
      </c>
      <c r="E183" s="35" t="s">
        <v>378</v>
      </c>
    </row>
    <row r="184" spans="1:16" ht="25.5" x14ac:dyDescent="0.2">
      <c r="A184" s="24" t="s">
        <v>50</v>
      </c>
      <c r="B184" s="29" t="s">
        <v>218</v>
      </c>
      <c r="C184" s="29" t="s">
        <v>430</v>
      </c>
      <c r="D184" s="24" t="s">
        <v>52</v>
      </c>
      <c r="E184" s="30" t="s">
        <v>431</v>
      </c>
      <c r="F184" s="31" t="s">
        <v>71</v>
      </c>
      <c r="G184" s="32">
        <v>2</v>
      </c>
      <c r="H184" s="33">
        <v>0</v>
      </c>
      <c r="I184" s="33">
        <f>ROUND(ROUND(H184,2)*ROUND(G184,3),2)</f>
        <v>0</v>
      </c>
      <c r="O184">
        <f>(I184*21)/100</f>
        <v>0</v>
      </c>
      <c r="P184" t="s">
        <v>27</v>
      </c>
    </row>
    <row r="185" spans="1:16" x14ac:dyDescent="0.2">
      <c r="A185" s="34" t="s">
        <v>55</v>
      </c>
      <c r="E185" s="35" t="s">
        <v>52</v>
      </c>
    </row>
    <row r="186" spans="1:16" x14ac:dyDescent="0.2">
      <c r="A186" s="36" t="s">
        <v>57</v>
      </c>
      <c r="E186" s="37" t="s">
        <v>52</v>
      </c>
    </row>
    <row r="187" spans="1:16" ht="102" x14ac:dyDescent="0.2">
      <c r="A187" t="s">
        <v>59</v>
      </c>
      <c r="E187" s="35" t="s">
        <v>432</v>
      </c>
    </row>
    <row r="188" spans="1:16" x14ac:dyDescent="0.2">
      <c r="A188" s="24" t="s">
        <v>50</v>
      </c>
      <c r="B188" s="29" t="s">
        <v>221</v>
      </c>
      <c r="C188" s="29" t="s">
        <v>433</v>
      </c>
      <c r="D188" s="24" t="s">
        <v>52</v>
      </c>
      <c r="E188" s="30" t="s">
        <v>434</v>
      </c>
      <c r="F188" s="31" t="s">
        <v>71</v>
      </c>
      <c r="G188" s="32">
        <v>8</v>
      </c>
      <c r="H188" s="33">
        <v>0</v>
      </c>
      <c r="I188" s="33">
        <f>ROUND(ROUND(H188,2)*ROUND(G188,3),2)</f>
        <v>0</v>
      </c>
      <c r="O188">
        <f>(I188*21)/100</f>
        <v>0</v>
      </c>
      <c r="P188" t="s">
        <v>27</v>
      </c>
    </row>
    <row r="189" spans="1:16" x14ac:dyDescent="0.2">
      <c r="A189" s="34" t="s">
        <v>55</v>
      </c>
      <c r="E189" s="35" t="s">
        <v>52</v>
      </c>
    </row>
    <row r="190" spans="1:16" x14ac:dyDescent="0.2">
      <c r="A190" s="36" t="s">
        <v>57</v>
      </c>
      <c r="E190" s="37" t="s">
        <v>52</v>
      </c>
    </row>
    <row r="191" spans="1:16" ht="114.75" x14ac:dyDescent="0.2">
      <c r="A191" t="s">
        <v>59</v>
      </c>
      <c r="E191" s="35" t="s">
        <v>378</v>
      </c>
    </row>
    <row r="192" spans="1:16" x14ac:dyDescent="0.2">
      <c r="A192" s="24" t="s">
        <v>50</v>
      </c>
      <c r="B192" s="29" t="s">
        <v>225</v>
      </c>
      <c r="C192" s="29" t="s">
        <v>435</v>
      </c>
      <c r="D192" s="24" t="s">
        <v>52</v>
      </c>
      <c r="E192" s="30" t="s">
        <v>436</v>
      </c>
      <c r="F192" s="31" t="s">
        <v>71</v>
      </c>
      <c r="G192" s="32">
        <v>5</v>
      </c>
      <c r="H192" s="33">
        <v>0</v>
      </c>
      <c r="I192" s="33">
        <f>ROUND(ROUND(H192,2)*ROUND(G192,3),2)</f>
        <v>0</v>
      </c>
      <c r="O192">
        <f>(I192*21)/100</f>
        <v>0</v>
      </c>
      <c r="P192" t="s">
        <v>27</v>
      </c>
    </row>
    <row r="193" spans="1:16" x14ac:dyDescent="0.2">
      <c r="A193" s="34" t="s">
        <v>55</v>
      </c>
      <c r="E193" s="35" t="s">
        <v>52</v>
      </c>
    </row>
    <row r="194" spans="1:16" x14ac:dyDescent="0.2">
      <c r="A194" s="36" t="s">
        <v>57</v>
      </c>
      <c r="E194" s="37" t="s">
        <v>52</v>
      </c>
    </row>
    <row r="195" spans="1:16" ht="114.75" x14ac:dyDescent="0.2">
      <c r="A195" t="s">
        <v>59</v>
      </c>
      <c r="E195" s="35" t="s">
        <v>378</v>
      </c>
    </row>
    <row r="196" spans="1:16" x14ac:dyDescent="0.2">
      <c r="A196" s="24" t="s">
        <v>50</v>
      </c>
      <c r="B196" s="29" t="s">
        <v>230</v>
      </c>
      <c r="C196" s="29" t="s">
        <v>437</v>
      </c>
      <c r="D196" s="24" t="s">
        <v>52</v>
      </c>
      <c r="E196" s="30" t="s">
        <v>438</v>
      </c>
      <c r="F196" s="31" t="s">
        <v>71</v>
      </c>
      <c r="G196" s="32">
        <v>5</v>
      </c>
      <c r="H196" s="33">
        <v>0</v>
      </c>
      <c r="I196" s="33">
        <f>ROUND(ROUND(H196,2)*ROUND(G196,3),2)</f>
        <v>0</v>
      </c>
      <c r="O196">
        <f>(I196*21)/100</f>
        <v>0</v>
      </c>
      <c r="P196" t="s">
        <v>27</v>
      </c>
    </row>
    <row r="197" spans="1:16" x14ac:dyDescent="0.2">
      <c r="A197" s="34" t="s">
        <v>55</v>
      </c>
      <c r="E197" s="35" t="s">
        <v>52</v>
      </c>
    </row>
    <row r="198" spans="1:16" x14ac:dyDescent="0.2">
      <c r="A198" s="36" t="s">
        <v>57</v>
      </c>
      <c r="E198" s="37" t="s">
        <v>52</v>
      </c>
    </row>
    <row r="199" spans="1:16" ht="114.75" x14ac:dyDescent="0.2">
      <c r="A199" t="s">
        <v>59</v>
      </c>
      <c r="E199" s="35" t="s">
        <v>378</v>
      </c>
    </row>
    <row r="200" spans="1:16" x14ac:dyDescent="0.2">
      <c r="A200" s="24" t="s">
        <v>50</v>
      </c>
      <c r="B200" s="29" t="s">
        <v>234</v>
      </c>
      <c r="C200" s="29" t="s">
        <v>439</v>
      </c>
      <c r="D200" s="24" t="s">
        <v>52</v>
      </c>
      <c r="E200" s="30" t="s">
        <v>440</v>
      </c>
      <c r="F200" s="31" t="s">
        <v>71</v>
      </c>
      <c r="G200" s="32">
        <v>8</v>
      </c>
      <c r="H200" s="33">
        <v>0</v>
      </c>
      <c r="I200" s="33">
        <f>ROUND(ROUND(H200,2)*ROUND(G200,3),2)</f>
        <v>0</v>
      </c>
      <c r="O200">
        <f>(I200*21)/100</f>
        <v>0</v>
      </c>
      <c r="P200" t="s">
        <v>27</v>
      </c>
    </row>
    <row r="201" spans="1:16" x14ac:dyDescent="0.2">
      <c r="A201" s="34" t="s">
        <v>55</v>
      </c>
      <c r="E201" s="35" t="s">
        <v>52</v>
      </c>
    </row>
    <row r="202" spans="1:16" x14ac:dyDescent="0.2">
      <c r="A202" s="36" t="s">
        <v>57</v>
      </c>
      <c r="E202" s="37" t="s">
        <v>52</v>
      </c>
    </row>
    <row r="203" spans="1:16" ht="114.75" x14ac:dyDescent="0.2">
      <c r="A203" t="s">
        <v>59</v>
      </c>
      <c r="E203" s="35" t="s">
        <v>378</v>
      </c>
    </row>
    <row r="204" spans="1:16" x14ac:dyDescent="0.2">
      <c r="A204" s="24" t="s">
        <v>50</v>
      </c>
      <c r="B204" s="29" t="s">
        <v>238</v>
      </c>
      <c r="C204" s="29" t="s">
        <v>441</v>
      </c>
      <c r="D204" s="24" t="s">
        <v>52</v>
      </c>
      <c r="E204" s="30" t="s">
        <v>442</v>
      </c>
      <c r="F204" s="31" t="s">
        <v>71</v>
      </c>
      <c r="G204" s="32">
        <v>10</v>
      </c>
      <c r="H204" s="33">
        <v>0</v>
      </c>
      <c r="I204" s="33">
        <f>ROUND(ROUND(H204,2)*ROUND(G204,3),2)</f>
        <v>0</v>
      </c>
      <c r="O204">
        <f>(I204*21)/100</f>
        <v>0</v>
      </c>
      <c r="P204" t="s">
        <v>27</v>
      </c>
    </row>
    <row r="205" spans="1:16" x14ac:dyDescent="0.2">
      <c r="A205" s="34" t="s">
        <v>55</v>
      </c>
      <c r="E205" s="35" t="s">
        <v>52</v>
      </c>
    </row>
    <row r="206" spans="1:16" x14ac:dyDescent="0.2">
      <c r="A206" s="36" t="s">
        <v>57</v>
      </c>
      <c r="E206" s="37" t="s">
        <v>52</v>
      </c>
    </row>
    <row r="207" spans="1:16" ht="114.75" x14ac:dyDescent="0.2">
      <c r="A207" t="s">
        <v>59</v>
      </c>
      <c r="E207" s="35" t="s">
        <v>378</v>
      </c>
    </row>
    <row r="208" spans="1:16" x14ac:dyDescent="0.2">
      <c r="A208" s="24" t="s">
        <v>50</v>
      </c>
      <c r="B208" s="29" t="s">
        <v>242</v>
      </c>
      <c r="C208" s="29" t="s">
        <v>443</v>
      </c>
      <c r="D208" s="24" t="s">
        <v>52</v>
      </c>
      <c r="E208" s="30" t="s">
        <v>444</v>
      </c>
      <c r="F208" s="31" t="s">
        <v>71</v>
      </c>
      <c r="G208" s="32">
        <v>24</v>
      </c>
      <c r="H208" s="33">
        <v>0</v>
      </c>
      <c r="I208" s="33">
        <f>ROUND(ROUND(H208,2)*ROUND(G208,3),2)</f>
        <v>0</v>
      </c>
      <c r="O208">
        <f>(I208*21)/100</f>
        <v>0</v>
      </c>
      <c r="P208" t="s">
        <v>27</v>
      </c>
    </row>
    <row r="209" spans="1:16" x14ac:dyDescent="0.2">
      <c r="A209" s="34" t="s">
        <v>55</v>
      </c>
      <c r="E209" s="35" t="s">
        <v>52</v>
      </c>
    </row>
    <row r="210" spans="1:16" x14ac:dyDescent="0.2">
      <c r="A210" s="36" t="s">
        <v>57</v>
      </c>
      <c r="E210" s="37" t="s">
        <v>52</v>
      </c>
    </row>
    <row r="211" spans="1:16" ht="114.75" x14ac:dyDescent="0.2">
      <c r="A211" t="s">
        <v>59</v>
      </c>
      <c r="E211" s="35" t="s">
        <v>378</v>
      </c>
    </row>
    <row r="212" spans="1:16" ht="25.5" x14ac:dyDescent="0.2">
      <c r="A212" s="24" t="s">
        <v>50</v>
      </c>
      <c r="B212" s="29" t="s">
        <v>246</v>
      </c>
      <c r="C212" s="29" t="s">
        <v>445</v>
      </c>
      <c r="D212" s="24" t="s">
        <v>52</v>
      </c>
      <c r="E212" s="30" t="s">
        <v>446</v>
      </c>
      <c r="F212" s="31" t="s">
        <v>71</v>
      </c>
      <c r="G212" s="32">
        <v>30</v>
      </c>
      <c r="H212" s="33">
        <v>0</v>
      </c>
      <c r="I212" s="33">
        <f>ROUND(ROUND(H212,2)*ROUND(G212,3),2)</f>
        <v>0</v>
      </c>
      <c r="O212">
        <f>(I212*21)/100</f>
        <v>0</v>
      </c>
      <c r="P212" t="s">
        <v>27</v>
      </c>
    </row>
    <row r="213" spans="1:16" x14ac:dyDescent="0.2">
      <c r="A213" s="34" t="s">
        <v>55</v>
      </c>
      <c r="E213" s="35" t="s">
        <v>52</v>
      </c>
    </row>
    <row r="214" spans="1:16" x14ac:dyDescent="0.2">
      <c r="A214" s="36" t="s">
        <v>57</v>
      </c>
      <c r="E214" s="37" t="s">
        <v>52</v>
      </c>
    </row>
    <row r="215" spans="1:16" ht="76.5" x14ac:dyDescent="0.2">
      <c r="A215" t="s">
        <v>59</v>
      </c>
      <c r="E215" s="35" t="s">
        <v>447</v>
      </c>
    </row>
    <row r="216" spans="1:16" ht="25.5" x14ac:dyDescent="0.2">
      <c r="A216" s="24" t="s">
        <v>50</v>
      </c>
      <c r="B216" s="29" t="s">
        <v>250</v>
      </c>
      <c r="C216" s="29" t="s">
        <v>448</v>
      </c>
      <c r="D216" s="24" t="s">
        <v>52</v>
      </c>
      <c r="E216" s="30" t="s">
        <v>449</v>
      </c>
      <c r="F216" s="31" t="s">
        <v>71</v>
      </c>
      <c r="G216" s="32">
        <v>26</v>
      </c>
      <c r="H216" s="33">
        <v>0</v>
      </c>
      <c r="I216" s="33">
        <f>ROUND(ROUND(H216,2)*ROUND(G216,3),2)</f>
        <v>0</v>
      </c>
      <c r="O216">
        <f>(I216*21)/100</f>
        <v>0</v>
      </c>
      <c r="P216" t="s">
        <v>27</v>
      </c>
    </row>
    <row r="217" spans="1:16" x14ac:dyDescent="0.2">
      <c r="A217" s="34" t="s">
        <v>55</v>
      </c>
      <c r="E217" s="35" t="s">
        <v>52</v>
      </c>
    </row>
    <row r="218" spans="1:16" x14ac:dyDescent="0.2">
      <c r="A218" s="36" t="s">
        <v>57</v>
      </c>
      <c r="E218" s="37" t="s">
        <v>52</v>
      </c>
    </row>
    <row r="219" spans="1:16" ht="76.5" x14ac:dyDescent="0.2">
      <c r="A219" t="s">
        <v>59</v>
      </c>
      <c r="E219" s="35" t="s">
        <v>450</v>
      </c>
    </row>
    <row r="220" spans="1:16" ht="25.5" x14ac:dyDescent="0.2">
      <c r="A220" s="24" t="s">
        <v>50</v>
      </c>
      <c r="B220" s="29" t="s">
        <v>254</v>
      </c>
      <c r="C220" s="29" t="s">
        <v>451</v>
      </c>
      <c r="D220" s="24" t="s">
        <v>52</v>
      </c>
      <c r="E220" s="30" t="s">
        <v>452</v>
      </c>
      <c r="F220" s="31" t="s">
        <v>228</v>
      </c>
      <c r="G220" s="32">
        <v>159</v>
      </c>
      <c r="H220" s="33">
        <v>0</v>
      </c>
      <c r="I220" s="33">
        <f>ROUND(ROUND(H220,2)*ROUND(G220,3),2)</f>
        <v>0</v>
      </c>
      <c r="O220">
        <f>(I220*21)/100</f>
        <v>0</v>
      </c>
      <c r="P220" t="s">
        <v>27</v>
      </c>
    </row>
    <row r="221" spans="1:16" x14ac:dyDescent="0.2">
      <c r="A221" s="34" t="s">
        <v>55</v>
      </c>
      <c r="E221" s="35" t="s">
        <v>52</v>
      </c>
    </row>
    <row r="222" spans="1:16" x14ac:dyDescent="0.2">
      <c r="A222" s="36" t="s">
        <v>57</v>
      </c>
      <c r="E222" s="37" t="s">
        <v>52</v>
      </c>
    </row>
    <row r="223" spans="1:16" ht="89.25" x14ac:dyDescent="0.2">
      <c r="A223" t="s">
        <v>59</v>
      </c>
      <c r="E223" s="35" t="s">
        <v>453</v>
      </c>
    </row>
    <row r="224" spans="1:16" x14ac:dyDescent="0.2">
      <c r="A224" s="24" t="s">
        <v>50</v>
      </c>
      <c r="B224" s="29" t="s">
        <v>454</v>
      </c>
      <c r="C224" s="29" t="s">
        <v>455</v>
      </c>
      <c r="D224" s="24" t="s">
        <v>52</v>
      </c>
      <c r="E224" s="30" t="s">
        <v>456</v>
      </c>
      <c r="F224" s="31" t="s">
        <v>71</v>
      </c>
      <c r="G224" s="32">
        <v>6</v>
      </c>
      <c r="H224" s="33">
        <v>0</v>
      </c>
      <c r="I224" s="33">
        <f>ROUND(ROUND(H224,2)*ROUND(G224,3),2)</f>
        <v>0</v>
      </c>
      <c r="O224">
        <f>(I224*21)/100</f>
        <v>0</v>
      </c>
      <c r="P224" t="s">
        <v>27</v>
      </c>
    </row>
    <row r="225" spans="1:18" x14ac:dyDescent="0.2">
      <c r="A225" s="34" t="s">
        <v>55</v>
      </c>
      <c r="E225" s="35" t="s">
        <v>52</v>
      </c>
    </row>
    <row r="226" spans="1:18" x14ac:dyDescent="0.2">
      <c r="A226" s="36" t="s">
        <v>57</v>
      </c>
      <c r="E226" s="37" t="s">
        <v>52</v>
      </c>
    </row>
    <row r="227" spans="1:18" ht="153" x14ac:dyDescent="0.2">
      <c r="A227" t="s">
        <v>59</v>
      </c>
      <c r="E227" s="35" t="s">
        <v>457</v>
      </c>
    </row>
    <row r="228" spans="1:18" ht="12.75" customHeight="1" x14ac:dyDescent="0.2">
      <c r="A228" s="12" t="s">
        <v>47</v>
      </c>
      <c r="B228" s="12"/>
      <c r="C228" s="38" t="s">
        <v>458</v>
      </c>
      <c r="D228" s="12"/>
      <c r="E228" s="27" t="s">
        <v>459</v>
      </c>
      <c r="F228" s="12"/>
      <c r="G228" s="12"/>
      <c r="H228" s="12"/>
      <c r="I228" s="39">
        <f>0+Q228</f>
        <v>0</v>
      </c>
      <c r="O228">
        <f>0+R228</f>
        <v>0</v>
      </c>
      <c r="Q228">
        <f>0+I229+I233</f>
        <v>0</v>
      </c>
      <c r="R228">
        <f>0+O229+O233</f>
        <v>0</v>
      </c>
    </row>
    <row r="229" spans="1:18" x14ac:dyDescent="0.2">
      <c r="A229" s="24" t="s">
        <v>50</v>
      </c>
      <c r="B229" s="29" t="s">
        <v>261</v>
      </c>
      <c r="C229" s="29" t="s">
        <v>460</v>
      </c>
      <c r="D229" s="24" t="s">
        <v>52</v>
      </c>
      <c r="E229" s="30" t="s">
        <v>461</v>
      </c>
      <c r="F229" s="31" t="s">
        <v>71</v>
      </c>
      <c r="G229" s="32">
        <v>4</v>
      </c>
      <c r="H229" s="33">
        <v>0</v>
      </c>
      <c r="I229" s="33">
        <f>ROUND(ROUND(H229,2)*ROUND(G229,3),2)</f>
        <v>0</v>
      </c>
      <c r="O229">
        <f>(I229*21)/100</f>
        <v>0</v>
      </c>
      <c r="P229" t="s">
        <v>27</v>
      </c>
    </row>
    <row r="230" spans="1:18" x14ac:dyDescent="0.2">
      <c r="A230" s="34" t="s">
        <v>55</v>
      </c>
      <c r="E230" s="35" t="s">
        <v>52</v>
      </c>
    </row>
    <row r="231" spans="1:18" x14ac:dyDescent="0.2">
      <c r="A231" s="36" t="s">
        <v>57</v>
      </c>
      <c r="E231" s="37" t="s">
        <v>52</v>
      </c>
    </row>
    <row r="232" spans="1:18" ht="89.25" x14ac:dyDescent="0.2">
      <c r="A232" t="s">
        <v>59</v>
      </c>
      <c r="E232" s="35" t="s">
        <v>462</v>
      </c>
    </row>
    <row r="233" spans="1:18" x14ac:dyDescent="0.2">
      <c r="A233" s="24" t="s">
        <v>50</v>
      </c>
      <c r="B233" s="29" t="s">
        <v>265</v>
      </c>
      <c r="C233" s="29" t="s">
        <v>463</v>
      </c>
      <c r="D233" s="24" t="s">
        <v>52</v>
      </c>
      <c r="E233" s="30" t="s">
        <v>464</v>
      </c>
      <c r="F233" s="31" t="s">
        <v>71</v>
      </c>
      <c r="G233" s="32">
        <v>8</v>
      </c>
      <c r="H233" s="33">
        <v>0</v>
      </c>
      <c r="I233" s="33">
        <f>ROUND(ROUND(H233,2)*ROUND(G233,3),2)</f>
        <v>0</v>
      </c>
      <c r="O233">
        <f>(I233*21)/100</f>
        <v>0</v>
      </c>
      <c r="P233" t="s">
        <v>27</v>
      </c>
    </row>
    <row r="234" spans="1:18" x14ac:dyDescent="0.2">
      <c r="A234" s="34" t="s">
        <v>55</v>
      </c>
      <c r="E234" s="35" t="s">
        <v>52</v>
      </c>
    </row>
    <row r="235" spans="1:18" x14ac:dyDescent="0.2">
      <c r="A235" s="36" t="s">
        <v>57</v>
      </c>
      <c r="E235" s="37" t="s">
        <v>52</v>
      </c>
    </row>
    <row r="236" spans="1:18" ht="89.25" x14ac:dyDescent="0.2">
      <c r="A236" t="s">
        <v>59</v>
      </c>
      <c r="E236" s="35" t="s">
        <v>462</v>
      </c>
    </row>
    <row r="237" spans="1:18" ht="12.75" customHeight="1" x14ac:dyDescent="0.2">
      <c r="A237" s="12" t="s">
        <v>47</v>
      </c>
      <c r="B237" s="12"/>
      <c r="C237" s="38" t="s">
        <v>465</v>
      </c>
      <c r="D237" s="12"/>
      <c r="E237" s="27" t="s">
        <v>466</v>
      </c>
      <c r="F237" s="12"/>
      <c r="G237" s="12"/>
      <c r="H237" s="12"/>
      <c r="I237" s="39">
        <f>0+Q237</f>
        <v>0</v>
      </c>
      <c r="O237">
        <f>0+R237</f>
        <v>0</v>
      </c>
      <c r="Q237">
        <f>0+I238+I242+I246+I250+I254+I258+I262+I266</f>
        <v>0</v>
      </c>
      <c r="R237">
        <f>0+O238+O242+O246+O250+O254+O258+O262+O266</f>
        <v>0</v>
      </c>
    </row>
    <row r="238" spans="1:18" x14ac:dyDescent="0.2">
      <c r="A238" s="24" t="s">
        <v>50</v>
      </c>
      <c r="B238" s="29" t="s">
        <v>271</v>
      </c>
      <c r="C238" s="29" t="s">
        <v>467</v>
      </c>
      <c r="D238" s="24" t="s">
        <v>52</v>
      </c>
      <c r="E238" s="30" t="s">
        <v>468</v>
      </c>
      <c r="F238" s="31" t="s">
        <v>469</v>
      </c>
      <c r="G238" s="32">
        <v>3</v>
      </c>
      <c r="H238" s="33">
        <v>0</v>
      </c>
      <c r="I238" s="33">
        <f>ROUND(ROUND(H238,2)*ROUND(G238,3),2)</f>
        <v>0</v>
      </c>
      <c r="O238">
        <f>(I238*21)/100</f>
        <v>0</v>
      </c>
      <c r="P238" t="s">
        <v>27</v>
      </c>
    </row>
    <row r="239" spans="1:18" x14ac:dyDescent="0.2">
      <c r="A239" s="34" t="s">
        <v>55</v>
      </c>
      <c r="E239" s="35" t="s">
        <v>52</v>
      </c>
    </row>
    <row r="240" spans="1:18" x14ac:dyDescent="0.2">
      <c r="A240" s="36" t="s">
        <v>57</v>
      </c>
      <c r="E240" s="37" t="s">
        <v>52</v>
      </c>
    </row>
    <row r="241" spans="1:16" ht="102" x14ac:dyDescent="0.2">
      <c r="A241" t="s">
        <v>59</v>
      </c>
      <c r="E241" s="35" t="s">
        <v>470</v>
      </c>
    </row>
    <row r="242" spans="1:16" x14ac:dyDescent="0.2">
      <c r="A242" s="24" t="s">
        <v>50</v>
      </c>
      <c r="B242" s="29" t="s">
        <v>276</v>
      </c>
      <c r="C242" s="29" t="s">
        <v>471</v>
      </c>
      <c r="D242" s="24" t="s">
        <v>52</v>
      </c>
      <c r="E242" s="30" t="s">
        <v>472</v>
      </c>
      <c r="F242" s="31" t="s">
        <v>469</v>
      </c>
      <c r="G242" s="32">
        <v>1</v>
      </c>
      <c r="H242" s="33">
        <v>0</v>
      </c>
      <c r="I242" s="33">
        <f>ROUND(ROUND(H242,2)*ROUND(G242,3),2)</f>
        <v>0</v>
      </c>
      <c r="O242">
        <f>(I242*21)/100</f>
        <v>0</v>
      </c>
      <c r="P242" t="s">
        <v>27</v>
      </c>
    </row>
    <row r="243" spans="1:16" x14ac:dyDescent="0.2">
      <c r="A243" s="34" t="s">
        <v>55</v>
      </c>
      <c r="E243" s="35" t="s">
        <v>52</v>
      </c>
    </row>
    <row r="244" spans="1:16" x14ac:dyDescent="0.2">
      <c r="A244" s="36" t="s">
        <v>57</v>
      </c>
      <c r="E244" s="37" t="s">
        <v>52</v>
      </c>
    </row>
    <row r="245" spans="1:16" ht="89.25" x14ac:dyDescent="0.2">
      <c r="A245" t="s">
        <v>59</v>
      </c>
      <c r="E245" s="35" t="s">
        <v>473</v>
      </c>
    </row>
    <row r="246" spans="1:16" x14ac:dyDescent="0.2">
      <c r="A246" s="24" t="s">
        <v>50</v>
      </c>
      <c r="B246" s="29" t="s">
        <v>280</v>
      </c>
      <c r="C246" s="29" t="s">
        <v>474</v>
      </c>
      <c r="D246" s="24" t="s">
        <v>52</v>
      </c>
      <c r="E246" s="30" t="s">
        <v>475</v>
      </c>
      <c r="F246" s="31" t="s">
        <v>71</v>
      </c>
      <c r="G246" s="32">
        <v>1</v>
      </c>
      <c r="H246" s="33">
        <v>0</v>
      </c>
      <c r="I246" s="33">
        <f>ROUND(ROUND(H246,2)*ROUND(G246,3),2)</f>
        <v>0</v>
      </c>
      <c r="O246">
        <f>(I246*21)/100</f>
        <v>0</v>
      </c>
      <c r="P246" t="s">
        <v>27</v>
      </c>
    </row>
    <row r="247" spans="1:16" x14ac:dyDescent="0.2">
      <c r="A247" s="34" t="s">
        <v>55</v>
      </c>
      <c r="E247" s="35" t="s">
        <v>52</v>
      </c>
    </row>
    <row r="248" spans="1:16" x14ac:dyDescent="0.2">
      <c r="A248" s="36" t="s">
        <v>57</v>
      </c>
      <c r="E248" s="37" t="s">
        <v>52</v>
      </c>
    </row>
    <row r="249" spans="1:16" ht="89.25" x14ac:dyDescent="0.2">
      <c r="A249" t="s">
        <v>59</v>
      </c>
      <c r="E249" s="35" t="s">
        <v>476</v>
      </c>
    </row>
    <row r="250" spans="1:16" x14ac:dyDescent="0.2">
      <c r="A250" s="24" t="s">
        <v>50</v>
      </c>
      <c r="B250" s="29" t="s">
        <v>284</v>
      </c>
      <c r="C250" s="29" t="s">
        <v>477</v>
      </c>
      <c r="D250" s="24" t="s">
        <v>52</v>
      </c>
      <c r="E250" s="30" t="s">
        <v>478</v>
      </c>
      <c r="F250" s="31" t="s">
        <v>71</v>
      </c>
      <c r="G250" s="32">
        <v>1</v>
      </c>
      <c r="H250" s="33">
        <v>0</v>
      </c>
      <c r="I250" s="33">
        <f>ROUND(ROUND(H250,2)*ROUND(G250,3),2)</f>
        <v>0</v>
      </c>
      <c r="O250">
        <f>(I250*21)/100</f>
        <v>0</v>
      </c>
      <c r="P250" t="s">
        <v>27</v>
      </c>
    </row>
    <row r="251" spans="1:16" x14ac:dyDescent="0.2">
      <c r="A251" s="34" t="s">
        <v>55</v>
      </c>
      <c r="E251" s="35" t="s">
        <v>52</v>
      </c>
    </row>
    <row r="252" spans="1:16" x14ac:dyDescent="0.2">
      <c r="A252" s="36" t="s">
        <v>57</v>
      </c>
      <c r="E252" s="37" t="s">
        <v>52</v>
      </c>
    </row>
    <row r="253" spans="1:16" ht="89.25" x14ac:dyDescent="0.2">
      <c r="A253" t="s">
        <v>59</v>
      </c>
      <c r="E253" s="35" t="s">
        <v>479</v>
      </c>
    </row>
    <row r="254" spans="1:16" x14ac:dyDescent="0.2">
      <c r="A254" s="24" t="s">
        <v>50</v>
      </c>
      <c r="B254" s="29" t="s">
        <v>288</v>
      </c>
      <c r="C254" s="29" t="s">
        <v>480</v>
      </c>
      <c r="D254" s="24" t="s">
        <v>52</v>
      </c>
      <c r="E254" s="30" t="s">
        <v>481</v>
      </c>
      <c r="F254" s="31" t="s">
        <v>71</v>
      </c>
      <c r="G254" s="32">
        <v>1</v>
      </c>
      <c r="H254" s="33">
        <v>0</v>
      </c>
      <c r="I254" s="33">
        <f>ROUND(ROUND(H254,2)*ROUND(G254,3),2)</f>
        <v>0</v>
      </c>
      <c r="O254">
        <f>(I254*21)/100</f>
        <v>0</v>
      </c>
      <c r="P254" t="s">
        <v>27</v>
      </c>
    </row>
    <row r="255" spans="1:16" x14ac:dyDescent="0.2">
      <c r="A255" s="34" t="s">
        <v>55</v>
      </c>
      <c r="E255" s="35" t="s">
        <v>52</v>
      </c>
    </row>
    <row r="256" spans="1:16" x14ac:dyDescent="0.2">
      <c r="A256" s="36" t="s">
        <v>57</v>
      </c>
      <c r="E256" s="37" t="s">
        <v>52</v>
      </c>
    </row>
    <row r="257" spans="1:18" ht="89.25" x14ac:dyDescent="0.2">
      <c r="A257" t="s">
        <v>59</v>
      </c>
      <c r="E257" s="35" t="s">
        <v>482</v>
      </c>
    </row>
    <row r="258" spans="1:18" x14ac:dyDescent="0.2">
      <c r="A258" s="24" t="s">
        <v>50</v>
      </c>
      <c r="B258" s="29" t="s">
        <v>294</v>
      </c>
      <c r="C258" s="29" t="s">
        <v>483</v>
      </c>
      <c r="D258" s="24" t="s">
        <v>52</v>
      </c>
      <c r="E258" s="30" t="s">
        <v>484</v>
      </c>
      <c r="F258" s="31" t="s">
        <v>71</v>
      </c>
      <c r="G258" s="32">
        <v>1</v>
      </c>
      <c r="H258" s="33">
        <v>0</v>
      </c>
      <c r="I258" s="33">
        <f>ROUND(ROUND(H258,2)*ROUND(G258,3),2)</f>
        <v>0</v>
      </c>
      <c r="O258">
        <f>(I258*21)/100</f>
        <v>0</v>
      </c>
      <c r="P258" t="s">
        <v>27</v>
      </c>
    </row>
    <row r="259" spans="1:18" x14ac:dyDescent="0.2">
      <c r="A259" s="34" t="s">
        <v>55</v>
      </c>
      <c r="E259" s="35" t="s">
        <v>52</v>
      </c>
    </row>
    <row r="260" spans="1:18" x14ac:dyDescent="0.2">
      <c r="A260" s="36" t="s">
        <v>57</v>
      </c>
      <c r="E260" s="37" t="s">
        <v>52</v>
      </c>
    </row>
    <row r="261" spans="1:18" ht="89.25" x14ac:dyDescent="0.2">
      <c r="A261" t="s">
        <v>59</v>
      </c>
      <c r="E261" s="35" t="s">
        <v>485</v>
      </c>
    </row>
    <row r="262" spans="1:18" x14ac:dyDescent="0.2">
      <c r="A262" s="24" t="s">
        <v>50</v>
      </c>
      <c r="B262" s="29" t="s">
        <v>298</v>
      </c>
      <c r="C262" s="29" t="s">
        <v>486</v>
      </c>
      <c r="D262" s="24" t="s">
        <v>52</v>
      </c>
      <c r="E262" s="30" t="s">
        <v>487</v>
      </c>
      <c r="F262" s="31" t="s">
        <v>228</v>
      </c>
      <c r="G262" s="32">
        <v>3.9169999999999998</v>
      </c>
      <c r="H262" s="33">
        <v>0</v>
      </c>
      <c r="I262" s="33">
        <f>ROUND(ROUND(H262,2)*ROUND(G262,3),2)</f>
        <v>0</v>
      </c>
      <c r="O262">
        <f>(I262*21)/100</f>
        <v>0</v>
      </c>
      <c r="P262" t="s">
        <v>27</v>
      </c>
    </row>
    <row r="263" spans="1:18" x14ac:dyDescent="0.2">
      <c r="A263" s="34" t="s">
        <v>55</v>
      </c>
      <c r="E263" s="35" t="s">
        <v>52</v>
      </c>
    </row>
    <row r="264" spans="1:18" x14ac:dyDescent="0.2">
      <c r="A264" s="36" t="s">
        <v>57</v>
      </c>
      <c r="E264" s="37" t="s">
        <v>52</v>
      </c>
    </row>
    <row r="265" spans="1:18" ht="89.25" x14ac:dyDescent="0.2">
      <c r="A265" t="s">
        <v>59</v>
      </c>
      <c r="E265" s="35" t="s">
        <v>488</v>
      </c>
    </row>
    <row r="266" spans="1:18" x14ac:dyDescent="0.2">
      <c r="A266" s="24" t="s">
        <v>50</v>
      </c>
      <c r="B266" s="29" t="s">
        <v>302</v>
      </c>
      <c r="C266" s="29" t="s">
        <v>489</v>
      </c>
      <c r="D266" s="24" t="s">
        <v>52</v>
      </c>
      <c r="E266" s="30" t="s">
        <v>490</v>
      </c>
      <c r="F266" s="31" t="s">
        <v>228</v>
      </c>
      <c r="G266" s="32">
        <v>11.75</v>
      </c>
      <c r="H266" s="33">
        <v>0</v>
      </c>
      <c r="I266" s="33">
        <f>ROUND(ROUND(H266,2)*ROUND(G266,3),2)</f>
        <v>0</v>
      </c>
      <c r="O266">
        <f>(I266*21)/100</f>
        <v>0</v>
      </c>
      <c r="P266" t="s">
        <v>27</v>
      </c>
    </row>
    <row r="267" spans="1:18" x14ac:dyDescent="0.2">
      <c r="A267" s="34" t="s">
        <v>55</v>
      </c>
      <c r="E267" s="35" t="s">
        <v>52</v>
      </c>
    </row>
    <row r="268" spans="1:18" x14ac:dyDescent="0.2">
      <c r="A268" s="36" t="s">
        <v>57</v>
      </c>
      <c r="E268" s="37" t="s">
        <v>52</v>
      </c>
    </row>
    <row r="269" spans="1:18" ht="89.25" x14ac:dyDescent="0.2">
      <c r="A269" t="s">
        <v>59</v>
      </c>
      <c r="E269" s="35" t="s">
        <v>491</v>
      </c>
    </row>
    <row r="270" spans="1:18" ht="12.75" customHeight="1" x14ac:dyDescent="0.2">
      <c r="A270" s="12" t="s">
        <v>47</v>
      </c>
      <c r="B270" s="12"/>
      <c r="C270" s="38" t="s">
        <v>492</v>
      </c>
      <c r="D270" s="12"/>
      <c r="E270" s="27" t="s">
        <v>493</v>
      </c>
      <c r="F270" s="12"/>
      <c r="G270" s="12"/>
      <c r="H270" s="12"/>
      <c r="I270" s="39">
        <f>0+Q270</f>
        <v>0</v>
      </c>
      <c r="O270">
        <f>0+R270</f>
        <v>0</v>
      </c>
      <c r="Q270">
        <f>0+I271+I275+I279+I283+I287+I291+I295+I299+I303+I307+I311+I315+I319+I323+I327+I331+I335+I339+I343+I347+I351+I355+I359+I363+I367</f>
        <v>0</v>
      </c>
      <c r="R270">
        <f>0+O271+O275+O279+O283+O287+O291+O295+O299+O303+O307+O311+O315+O319+O323+O327+O331+O335+O339+O343+O347+O351+O355+O359+O363+O367</f>
        <v>0</v>
      </c>
    </row>
    <row r="271" spans="1:18" x14ac:dyDescent="0.2">
      <c r="A271" s="24" t="s">
        <v>50</v>
      </c>
      <c r="B271" s="29" t="s">
        <v>257</v>
      </c>
      <c r="C271" s="29" t="s">
        <v>494</v>
      </c>
      <c r="D271" s="24" t="s">
        <v>52</v>
      </c>
      <c r="E271" s="30" t="s">
        <v>495</v>
      </c>
      <c r="F271" s="31" t="s">
        <v>228</v>
      </c>
      <c r="G271" s="32">
        <v>22</v>
      </c>
      <c r="H271" s="33">
        <v>0</v>
      </c>
      <c r="I271" s="33">
        <f>ROUND(ROUND(H271,2)*ROUND(G271,3),2)</f>
        <v>0</v>
      </c>
      <c r="O271">
        <f>(I271*21)/100</f>
        <v>0</v>
      </c>
      <c r="P271" t="s">
        <v>27</v>
      </c>
    </row>
    <row r="272" spans="1:18" x14ac:dyDescent="0.2">
      <c r="A272" s="34" t="s">
        <v>55</v>
      </c>
      <c r="E272" s="35" t="s">
        <v>52</v>
      </c>
    </row>
    <row r="273" spans="1:16" x14ac:dyDescent="0.2">
      <c r="A273" s="36" t="s">
        <v>57</v>
      </c>
      <c r="E273" s="37" t="s">
        <v>52</v>
      </c>
    </row>
    <row r="274" spans="1:16" ht="89.25" x14ac:dyDescent="0.2">
      <c r="A274" t="s">
        <v>59</v>
      </c>
      <c r="E274" s="35" t="s">
        <v>496</v>
      </c>
    </row>
    <row r="275" spans="1:16" x14ac:dyDescent="0.2">
      <c r="A275" s="24" t="s">
        <v>50</v>
      </c>
      <c r="B275" s="29" t="s">
        <v>306</v>
      </c>
      <c r="C275" s="29" t="s">
        <v>497</v>
      </c>
      <c r="D275" s="24" t="s">
        <v>52</v>
      </c>
      <c r="E275" s="30" t="s">
        <v>498</v>
      </c>
      <c r="F275" s="31" t="s">
        <v>318</v>
      </c>
      <c r="G275" s="32">
        <v>37.631999999999998</v>
      </c>
      <c r="H275" s="33">
        <v>0</v>
      </c>
      <c r="I275" s="33">
        <f>ROUND(ROUND(H275,2)*ROUND(G275,3),2)</f>
        <v>0</v>
      </c>
      <c r="O275">
        <f>(I275*21)/100</f>
        <v>0</v>
      </c>
      <c r="P275" t="s">
        <v>27</v>
      </c>
    </row>
    <row r="276" spans="1:16" x14ac:dyDescent="0.2">
      <c r="A276" s="34" t="s">
        <v>55</v>
      </c>
      <c r="E276" s="35" t="s">
        <v>52</v>
      </c>
    </row>
    <row r="277" spans="1:16" x14ac:dyDescent="0.2">
      <c r="A277" s="36" t="s">
        <v>57</v>
      </c>
      <c r="E277" s="37" t="s">
        <v>52</v>
      </c>
    </row>
    <row r="278" spans="1:16" ht="127.5" x14ac:dyDescent="0.2">
      <c r="A278" t="s">
        <v>59</v>
      </c>
      <c r="E278" s="35" t="s">
        <v>499</v>
      </c>
    </row>
    <row r="279" spans="1:16" x14ac:dyDescent="0.2">
      <c r="A279" s="24" t="s">
        <v>50</v>
      </c>
      <c r="B279" s="29" t="s">
        <v>82</v>
      </c>
      <c r="C279" s="29" t="s">
        <v>500</v>
      </c>
      <c r="D279" s="24" t="s">
        <v>52</v>
      </c>
      <c r="E279" s="30" t="s">
        <v>501</v>
      </c>
      <c r="F279" s="31" t="s">
        <v>71</v>
      </c>
      <c r="G279" s="32">
        <v>4</v>
      </c>
      <c r="H279" s="33">
        <v>0</v>
      </c>
      <c r="I279" s="33">
        <f>ROUND(ROUND(H279,2)*ROUND(G279,3),2)</f>
        <v>0</v>
      </c>
      <c r="O279">
        <f>(I279*21)/100</f>
        <v>0</v>
      </c>
      <c r="P279" t="s">
        <v>27</v>
      </c>
    </row>
    <row r="280" spans="1:16" x14ac:dyDescent="0.2">
      <c r="A280" s="34" t="s">
        <v>55</v>
      </c>
      <c r="E280" s="35" t="s">
        <v>52</v>
      </c>
    </row>
    <row r="281" spans="1:16" x14ac:dyDescent="0.2">
      <c r="A281" s="36" t="s">
        <v>57</v>
      </c>
      <c r="E281" s="37" t="s">
        <v>52</v>
      </c>
    </row>
    <row r="282" spans="1:16" ht="102" x14ac:dyDescent="0.2">
      <c r="A282" t="s">
        <v>59</v>
      </c>
      <c r="E282" s="35" t="s">
        <v>502</v>
      </c>
    </row>
    <row r="283" spans="1:16" x14ac:dyDescent="0.2">
      <c r="A283" s="24" t="s">
        <v>50</v>
      </c>
      <c r="B283" s="29" t="s">
        <v>503</v>
      </c>
      <c r="C283" s="29" t="s">
        <v>504</v>
      </c>
      <c r="D283" s="24" t="s">
        <v>52</v>
      </c>
      <c r="E283" s="30" t="s">
        <v>505</v>
      </c>
      <c r="F283" s="31" t="s">
        <v>71</v>
      </c>
      <c r="G283" s="32">
        <v>4</v>
      </c>
      <c r="H283" s="33">
        <v>0</v>
      </c>
      <c r="I283" s="33">
        <f>ROUND(ROUND(H283,2)*ROUND(G283,3),2)</f>
        <v>0</v>
      </c>
      <c r="O283">
        <f>(I283*21)/100</f>
        <v>0</v>
      </c>
      <c r="P283" t="s">
        <v>27</v>
      </c>
    </row>
    <row r="284" spans="1:16" x14ac:dyDescent="0.2">
      <c r="A284" s="34" t="s">
        <v>55</v>
      </c>
      <c r="E284" s="35" t="s">
        <v>52</v>
      </c>
    </row>
    <row r="285" spans="1:16" x14ac:dyDescent="0.2">
      <c r="A285" s="36" t="s">
        <v>57</v>
      </c>
      <c r="E285" s="37" t="s">
        <v>52</v>
      </c>
    </row>
    <row r="286" spans="1:16" ht="102" x14ac:dyDescent="0.2">
      <c r="A286" t="s">
        <v>59</v>
      </c>
      <c r="E286" s="35" t="s">
        <v>502</v>
      </c>
    </row>
    <row r="287" spans="1:16" x14ac:dyDescent="0.2">
      <c r="A287" s="24" t="s">
        <v>50</v>
      </c>
      <c r="B287" s="29" t="s">
        <v>506</v>
      </c>
      <c r="C287" s="29" t="s">
        <v>507</v>
      </c>
      <c r="D287" s="24" t="s">
        <v>52</v>
      </c>
      <c r="E287" s="30" t="s">
        <v>508</v>
      </c>
      <c r="F287" s="31" t="s">
        <v>71</v>
      </c>
      <c r="G287" s="32">
        <v>4</v>
      </c>
      <c r="H287" s="33">
        <v>0</v>
      </c>
      <c r="I287" s="33">
        <f>ROUND(ROUND(H287,2)*ROUND(G287,3),2)</f>
        <v>0</v>
      </c>
      <c r="O287">
        <f>(I287*21)/100</f>
        <v>0</v>
      </c>
      <c r="P287" t="s">
        <v>27</v>
      </c>
    </row>
    <row r="288" spans="1:16" x14ac:dyDescent="0.2">
      <c r="A288" s="34" t="s">
        <v>55</v>
      </c>
      <c r="E288" s="35" t="s">
        <v>52</v>
      </c>
    </row>
    <row r="289" spans="1:16" x14ac:dyDescent="0.2">
      <c r="A289" s="36" t="s">
        <v>57</v>
      </c>
      <c r="E289" s="37" t="s">
        <v>52</v>
      </c>
    </row>
    <row r="290" spans="1:16" ht="102" x14ac:dyDescent="0.2">
      <c r="A290" t="s">
        <v>59</v>
      </c>
      <c r="E290" s="35" t="s">
        <v>502</v>
      </c>
    </row>
    <row r="291" spans="1:16" x14ac:dyDescent="0.2">
      <c r="A291" s="24" t="s">
        <v>50</v>
      </c>
      <c r="B291" s="29" t="s">
        <v>509</v>
      </c>
      <c r="C291" s="29" t="s">
        <v>510</v>
      </c>
      <c r="D291" s="24" t="s">
        <v>52</v>
      </c>
      <c r="E291" s="30" t="s">
        <v>511</v>
      </c>
      <c r="F291" s="31" t="s">
        <v>71</v>
      </c>
      <c r="G291" s="32">
        <v>16</v>
      </c>
      <c r="H291" s="33">
        <v>0</v>
      </c>
      <c r="I291" s="33">
        <f>ROUND(ROUND(H291,2)*ROUND(G291,3),2)</f>
        <v>0</v>
      </c>
      <c r="O291">
        <f>(I291*21)/100</f>
        <v>0</v>
      </c>
      <c r="P291" t="s">
        <v>27</v>
      </c>
    </row>
    <row r="292" spans="1:16" x14ac:dyDescent="0.2">
      <c r="A292" s="34" t="s">
        <v>55</v>
      </c>
      <c r="E292" s="35" t="s">
        <v>52</v>
      </c>
    </row>
    <row r="293" spans="1:16" x14ac:dyDescent="0.2">
      <c r="A293" s="36" t="s">
        <v>57</v>
      </c>
      <c r="E293" s="37" t="s">
        <v>52</v>
      </c>
    </row>
    <row r="294" spans="1:16" ht="102" x14ac:dyDescent="0.2">
      <c r="A294" t="s">
        <v>59</v>
      </c>
      <c r="E294" s="35" t="s">
        <v>512</v>
      </c>
    </row>
    <row r="295" spans="1:16" x14ac:dyDescent="0.2">
      <c r="A295" s="24" t="s">
        <v>50</v>
      </c>
      <c r="B295" s="29" t="s">
        <v>513</v>
      </c>
      <c r="C295" s="29" t="s">
        <v>514</v>
      </c>
      <c r="D295" s="24" t="s">
        <v>52</v>
      </c>
      <c r="E295" s="30" t="s">
        <v>515</v>
      </c>
      <c r="F295" s="31" t="s">
        <v>71</v>
      </c>
      <c r="G295" s="32">
        <v>4</v>
      </c>
      <c r="H295" s="33">
        <v>0</v>
      </c>
      <c r="I295" s="33">
        <f>ROUND(ROUND(H295,2)*ROUND(G295,3),2)</f>
        <v>0</v>
      </c>
      <c r="O295">
        <f>(I295*21)/100</f>
        <v>0</v>
      </c>
      <c r="P295" t="s">
        <v>27</v>
      </c>
    </row>
    <row r="296" spans="1:16" x14ac:dyDescent="0.2">
      <c r="A296" s="34" t="s">
        <v>55</v>
      </c>
      <c r="E296" s="35" t="s">
        <v>52</v>
      </c>
    </row>
    <row r="297" spans="1:16" x14ac:dyDescent="0.2">
      <c r="A297" s="36" t="s">
        <v>57</v>
      </c>
      <c r="E297" s="37" t="s">
        <v>52</v>
      </c>
    </row>
    <row r="298" spans="1:16" ht="102" x14ac:dyDescent="0.2">
      <c r="A298" t="s">
        <v>59</v>
      </c>
      <c r="E298" s="35" t="s">
        <v>512</v>
      </c>
    </row>
    <row r="299" spans="1:16" x14ac:dyDescent="0.2">
      <c r="A299" s="24" t="s">
        <v>50</v>
      </c>
      <c r="B299" s="29" t="s">
        <v>516</v>
      </c>
      <c r="C299" s="29" t="s">
        <v>517</v>
      </c>
      <c r="D299" s="24" t="s">
        <v>52</v>
      </c>
      <c r="E299" s="30" t="s">
        <v>518</v>
      </c>
      <c r="F299" s="31" t="s">
        <v>71</v>
      </c>
      <c r="G299" s="32">
        <v>4</v>
      </c>
      <c r="H299" s="33">
        <v>0</v>
      </c>
      <c r="I299" s="33">
        <f>ROUND(ROUND(H299,2)*ROUND(G299,3),2)</f>
        <v>0</v>
      </c>
      <c r="O299">
        <f>(I299*21)/100</f>
        <v>0</v>
      </c>
      <c r="P299" t="s">
        <v>27</v>
      </c>
    </row>
    <row r="300" spans="1:16" x14ac:dyDescent="0.2">
      <c r="A300" s="34" t="s">
        <v>55</v>
      </c>
      <c r="E300" s="35" t="s">
        <v>52</v>
      </c>
    </row>
    <row r="301" spans="1:16" x14ac:dyDescent="0.2">
      <c r="A301" s="36" t="s">
        <v>57</v>
      </c>
      <c r="E301" s="37" t="s">
        <v>52</v>
      </c>
    </row>
    <row r="302" spans="1:16" ht="102" x14ac:dyDescent="0.2">
      <c r="A302" t="s">
        <v>59</v>
      </c>
      <c r="E302" s="35" t="s">
        <v>512</v>
      </c>
    </row>
    <row r="303" spans="1:16" x14ac:dyDescent="0.2">
      <c r="A303" s="24" t="s">
        <v>50</v>
      </c>
      <c r="B303" s="29" t="s">
        <v>519</v>
      </c>
      <c r="C303" s="29" t="s">
        <v>520</v>
      </c>
      <c r="D303" s="24" t="s">
        <v>52</v>
      </c>
      <c r="E303" s="30" t="s">
        <v>521</v>
      </c>
      <c r="F303" s="31" t="s">
        <v>71</v>
      </c>
      <c r="G303" s="32">
        <v>8</v>
      </c>
      <c r="H303" s="33">
        <v>0</v>
      </c>
      <c r="I303" s="33">
        <f>ROUND(ROUND(H303,2)*ROUND(G303,3),2)</f>
        <v>0</v>
      </c>
      <c r="O303">
        <f>(I303*21)/100</f>
        <v>0</v>
      </c>
      <c r="P303" t="s">
        <v>27</v>
      </c>
    </row>
    <row r="304" spans="1:16" x14ac:dyDescent="0.2">
      <c r="A304" s="34" t="s">
        <v>55</v>
      </c>
      <c r="E304" s="35" t="s">
        <v>52</v>
      </c>
    </row>
    <row r="305" spans="1:16" x14ac:dyDescent="0.2">
      <c r="A305" s="36" t="s">
        <v>57</v>
      </c>
      <c r="E305" s="37" t="s">
        <v>52</v>
      </c>
    </row>
    <row r="306" spans="1:16" ht="102" x14ac:dyDescent="0.2">
      <c r="A306" t="s">
        <v>59</v>
      </c>
      <c r="E306" s="35" t="s">
        <v>512</v>
      </c>
    </row>
    <row r="307" spans="1:16" x14ac:dyDescent="0.2">
      <c r="A307" s="24" t="s">
        <v>50</v>
      </c>
      <c r="B307" s="29" t="s">
        <v>522</v>
      </c>
      <c r="C307" s="29" t="s">
        <v>523</v>
      </c>
      <c r="D307" s="24" t="s">
        <v>52</v>
      </c>
      <c r="E307" s="30" t="s">
        <v>524</v>
      </c>
      <c r="F307" s="31" t="s">
        <v>71</v>
      </c>
      <c r="G307" s="32">
        <v>6</v>
      </c>
      <c r="H307" s="33">
        <v>0</v>
      </c>
      <c r="I307" s="33">
        <f>ROUND(ROUND(H307,2)*ROUND(G307,3),2)</f>
        <v>0</v>
      </c>
      <c r="O307">
        <f>(I307*21)/100</f>
        <v>0</v>
      </c>
      <c r="P307" t="s">
        <v>27</v>
      </c>
    </row>
    <row r="308" spans="1:16" x14ac:dyDescent="0.2">
      <c r="A308" s="34" t="s">
        <v>55</v>
      </c>
      <c r="E308" s="35" t="s">
        <v>52</v>
      </c>
    </row>
    <row r="309" spans="1:16" x14ac:dyDescent="0.2">
      <c r="A309" s="36" t="s">
        <v>57</v>
      </c>
      <c r="E309" s="37" t="s">
        <v>52</v>
      </c>
    </row>
    <row r="310" spans="1:16" ht="102" x14ac:dyDescent="0.2">
      <c r="A310" t="s">
        <v>59</v>
      </c>
      <c r="E310" s="35" t="s">
        <v>512</v>
      </c>
    </row>
    <row r="311" spans="1:16" ht="25.5" x14ac:dyDescent="0.2">
      <c r="A311" s="24" t="s">
        <v>50</v>
      </c>
      <c r="B311" s="29" t="s">
        <v>525</v>
      </c>
      <c r="C311" s="29" t="s">
        <v>526</v>
      </c>
      <c r="D311" s="24" t="s">
        <v>52</v>
      </c>
      <c r="E311" s="30" t="s">
        <v>527</v>
      </c>
      <c r="F311" s="31" t="s">
        <v>71</v>
      </c>
      <c r="G311" s="32">
        <v>10</v>
      </c>
      <c r="H311" s="33">
        <v>0</v>
      </c>
      <c r="I311" s="33">
        <f>ROUND(ROUND(H311,2)*ROUND(G311,3),2)</f>
        <v>0</v>
      </c>
      <c r="O311">
        <f>(I311*21)/100</f>
        <v>0</v>
      </c>
      <c r="P311" t="s">
        <v>27</v>
      </c>
    </row>
    <row r="312" spans="1:16" x14ac:dyDescent="0.2">
      <c r="A312" s="34" t="s">
        <v>55</v>
      </c>
      <c r="E312" s="35" t="s">
        <v>52</v>
      </c>
    </row>
    <row r="313" spans="1:16" x14ac:dyDescent="0.2">
      <c r="A313" s="36" t="s">
        <v>57</v>
      </c>
      <c r="E313" s="37" t="s">
        <v>52</v>
      </c>
    </row>
    <row r="314" spans="1:16" ht="102" x14ac:dyDescent="0.2">
      <c r="A314" t="s">
        <v>59</v>
      </c>
      <c r="E314" s="35" t="s">
        <v>512</v>
      </c>
    </row>
    <row r="315" spans="1:16" x14ac:dyDescent="0.2">
      <c r="A315" s="24" t="s">
        <v>50</v>
      </c>
      <c r="B315" s="29" t="s">
        <v>528</v>
      </c>
      <c r="C315" s="29" t="s">
        <v>529</v>
      </c>
      <c r="D315" s="24" t="s">
        <v>52</v>
      </c>
      <c r="E315" s="30" t="s">
        <v>530</v>
      </c>
      <c r="F315" s="31" t="s">
        <v>71</v>
      </c>
      <c r="G315" s="32">
        <v>4</v>
      </c>
      <c r="H315" s="33">
        <v>0</v>
      </c>
      <c r="I315" s="33">
        <f>ROUND(ROUND(H315,2)*ROUND(G315,3),2)</f>
        <v>0</v>
      </c>
      <c r="O315">
        <f>(I315*21)/100</f>
        <v>0</v>
      </c>
      <c r="P315" t="s">
        <v>27</v>
      </c>
    </row>
    <row r="316" spans="1:16" x14ac:dyDescent="0.2">
      <c r="A316" s="34" t="s">
        <v>55</v>
      </c>
      <c r="E316" s="35" t="s">
        <v>52</v>
      </c>
    </row>
    <row r="317" spans="1:16" x14ac:dyDescent="0.2">
      <c r="A317" s="36" t="s">
        <v>57</v>
      </c>
      <c r="E317" s="37" t="s">
        <v>52</v>
      </c>
    </row>
    <row r="318" spans="1:16" ht="102" x14ac:dyDescent="0.2">
      <c r="A318" t="s">
        <v>59</v>
      </c>
      <c r="E318" s="35" t="s">
        <v>512</v>
      </c>
    </row>
    <row r="319" spans="1:16" x14ac:dyDescent="0.2">
      <c r="A319" s="24" t="s">
        <v>50</v>
      </c>
      <c r="B319" s="29" t="s">
        <v>292</v>
      </c>
      <c r="C319" s="29" t="s">
        <v>531</v>
      </c>
      <c r="D319" s="24" t="s">
        <v>52</v>
      </c>
      <c r="E319" s="30" t="s">
        <v>532</v>
      </c>
      <c r="F319" s="31" t="s">
        <v>71</v>
      </c>
      <c r="G319" s="32">
        <v>4</v>
      </c>
      <c r="H319" s="33">
        <v>0</v>
      </c>
      <c r="I319" s="33">
        <f>ROUND(ROUND(H319,2)*ROUND(G319,3),2)</f>
        <v>0</v>
      </c>
      <c r="O319">
        <f>(I319*21)/100</f>
        <v>0</v>
      </c>
      <c r="P319" t="s">
        <v>27</v>
      </c>
    </row>
    <row r="320" spans="1:16" x14ac:dyDescent="0.2">
      <c r="A320" s="34" t="s">
        <v>55</v>
      </c>
      <c r="E320" s="35" t="s">
        <v>52</v>
      </c>
    </row>
    <row r="321" spans="1:16" x14ac:dyDescent="0.2">
      <c r="A321" s="36" t="s">
        <v>57</v>
      </c>
      <c r="E321" s="37" t="s">
        <v>52</v>
      </c>
    </row>
    <row r="322" spans="1:16" ht="102" x14ac:dyDescent="0.2">
      <c r="A322" t="s">
        <v>59</v>
      </c>
      <c r="E322" s="35" t="s">
        <v>512</v>
      </c>
    </row>
    <row r="323" spans="1:16" ht="25.5" x14ac:dyDescent="0.2">
      <c r="A323" s="24" t="s">
        <v>50</v>
      </c>
      <c r="B323" s="29" t="s">
        <v>533</v>
      </c>
      <c r="C323" s="29" t="s">
        <v>534</v>
      </c>
      <c r="D323" s="24" t="s">
        <v>52</v>
      </c>
      <c r="E323" s="30" t="s">
        <v>535</v>
      </c>
      <c r="F323" s="31" t="s">
        <v>71</v>
      </c>
      <c r="G323" s="32">
        <v>2</v>
      </c>
      <c r="H323" s="33">
        <v>0</v>
      </c>
      <c r="I323" s="33">
        <f>ROUND(ROUND(H323,2)*ROUND(G323,3),2)</f>
        <v>0</v>
      </c>
      <c r="O323">
        <f>(I323*21)/100</f>
        <v>0</v>
      </c>
      <c r="P323" t="s">
        <v>27</v>
      </c>
    </row>
    <row r="324" spans="1:16" x14ac:dyDescent="0.2">
      <c r="A324" s="34" t="s">
        <v>55</v>
      </c>
      <c r="E324" s="35" t="s">
        <v>52</v>
      </c>
    </row>
    <row r="325" spans="1:16" x14ac:dyDescent="0.2">
      <c r="A325" s="36" t="s">
        <v>57</v>
      </c>
      <c r="E325" s="37" t="s">
        <v>52</v>
      </c>
    </row>
    <row r="326" spans="1:16" ht="102" x14ac:dyDescent="0.2">
      <c r="A326" t="s">
        <v>59</v>
      </c>
      <c r="E326" s="35" t="s">
        <v>512</v>
      </c>
    </row>
    <row r="327" spans="1:16" x14ac:dyDescent="0.2">
      <c r="A327" s="24" t="s">
        <v>50</v>
      </c>
      <c r="B327" s="29" t="s">
        <v>536</v>
      </c>
      <c r="C327" s="29" t="s">
        <v>537</v>
      </c>
      <c r="D327" s="24" t="s">
        <v>52</v>
      </c>
      <c r="E327" s="30" t="s">
        <v>538</v>
      </c>
      <c r="F327" s="31" t="s">
        <v>71</v>
      </c>
      <c r="G327" s="32">
        <v>2</v>
      </c>
      <c r="H327" s="33">
        <v>0</v>
      </c>
      <c r="I327" s="33">
        <f>ROUND(ROUND(H327,2)*ROUND(G327,3),2)</f>
        <v>0</v>
      </c>
      <c r="O327">
        <f>(I327*21)/100</f>
        <v>0</v>
      </c>
      <c r="P327" t="s">
        <v>27</v>
      </c>
    </row>
    <row r="328" spans="1:16" x14ac:dyDescent="0.2">
      <c r="A328" s="34" t="s">
        <v>55</v>
      </c>
      <c r="E328" s="35" t="s">
        <v>52</v>
      </c>
    </row>
    <row r="329" spans="1:16" x14ac:dyDescent="0.2">
      <c r="A329" s="36" t="s">
        <v>57</v>
      </c>
      <c r="E329" s="37" t="s">
        <v>52</v>
      </c>
    </row>
    <row r="330" spans="1:16" ht="102" x14ac:dyDescent="0.2">
      <c r="A330" t="s">
        <v>59</v>
      </c>
      <c r="E330" s="35" t="s">
        <v>512</v>
      </c>
    </row>
    <row r="331" spans="1:16" x14ac:dyDescent="0.2">
      <c r="A331" s="24" t="s">
        <v>50</v>
      </c>
      <c r="B331" s="29" t="s">
        <v>539</v>
      </c>
      <c r="C331" s="29" t="s">
        <v>540</v>
      </c>
      <c r="D331" s="24" t="s">
        <v>52</v>
      </c>
      <c r="E331" s="30" t="s">
        <v>541</v>
      </c>
      <c r="F331" s="31" t="s">
        <v>71</v>
      </c>
      <c r="G331" s="32">
        <v>128</v>
      </c>
      <c r="H331" s="33">
        <v>0</v>
      </c>
      <c r="I331" s="33">
        <f>ROUND(ROUND(H331,2)*ROUND(G331,3),2)</f>
        <v>0</v>
      </c>
      <c r="O331">
        <f>(I331*21)/100</f>
        <v>0</v>
      </c>
      <c r="P331" t="s">
        <v>27</v>
      </c>
    </row>
    <row r="332" spans="1:16" x14ac:dyDescent="0.2">
      <c r="A332" s="34" t="s">
        <v>55</v>
      </c>
      <c r="E332" s="35" t="s">
        <v>52</v>
      </c>
    </row>
    <row r="333" spans="1:16" x14ac:dyDescent="0.2">
      <c r="A333" s="36" t="s">
        <v>57</v>
      </c>
      <c r="E333" s="37" t="s">
        <v>52</v>
      </c>
    </row>
    <row r="334" spans="1:16" ht="102" x14ac:dyDescent="0.2">
      <c r="A334" t="s">
        <v>59</v>
      </c>
      <c r="E334" s="35" t="s">
        <v>512</v>
      </c>
    </row>
    <row r="335" spans="1:16" x14ac:dyDescent="0.2">
      <c r="A335" s="24" t="s">
        <v>50</v>
      </c>
      <c r="B335" s="29" t="s">
        <v>542</v>
      </c>
      <c r="C335" s="29" t="s">
        <v>543</v>
      </c>
      <c r="D335" s="24" t="s">
        <v>52</v>
      </c>
      <c r="E335" s="30" t="s">
        <v>544</v>
      </c>
      <c r="F335" s="31" t="s">
        <v>71</v>
      </c>
      <c r="G335" s="32">
        <v>12</v>
      </c>
      <c r="H335" s="33">
        <v>0</v>
      </c>
      <c r="I335" s="33">
        <f>ROUND(ROUND(H335,2)*ROUND(G335,3),2)</f>
        <v>0</v>
      </c>
      <c r="O335">
        <f>(I335*21)/100</f>
        <v>0</v>
      </c>
      <c r="P335" t="s">
        <v>27</v>
      </c>
    </row>
    <row r="336" spans="1:16" x14ac:dyDescent="0.2">
      <c r="A336" s="34" t="s">
        <v>55</v>
      </c>
      <c r="E336" s="35" t="s">
        <v>52</v>
      </c>
    </row>
    <row r="337" spans="1:16" x14ac:dyDescent="0.2">
      <c r="A337" s="36" t="s">
        <v>57</v>
      </c>
      <c r="E337" s="37" t="s">
        <v>52</v>
      </c>
    </row>
    <row r="338" spans="1:16" ht="102" x14ac:dyDescent="0.2">
      <c r="A338" t="s">
        <v>59</v>
      </c>
      <c r="E338" s="35" t="s">
        <v>512</v>
      </c>
    </row>
    <row r="339" spans="1:16" x14ac:dyDescent="0.2">
      <c r="A339" s="24" t="s">
        <v>50</v>
      </c>
      <c r="B339" s="29" t="s">
        <v>545</v>
      </c>
      <c r="C339" s="29" t="s">
        <v>546</v>
      </c>
      <c r="D339" s="24" t="s">
        <v>52</v>
      </c>
      <c r="E339" s="30" t="s">
        <v>547</v>
      </c>
      <c r="F339" s="31" t="s">
        <v>71</v>
      </c>
      <c r="G339" s="32">
        <v>30</v>
      </c>
      <c r="H339" s="33">
        <v>0</v>
      </c>
      <c r="I339" s="33">
        <f>ROUND(ROUND(H339,2)*ROUND(G339,3),2)</f>
        <v>0</v>
      </c>
      <c r="O339">
        <f>(I339*21)/100</f>
        <v>0</v>
      </c>
      <c r="P339" t="s">
        <v>27</v>
      </c>
    </row>
    <row r="340" spans="1:16" x14ac:dyDescent="0.2">
      <c r="A340" s="34" t="s">
        <v>55</v>
      </c>
      <c r="E340" s="35" t="s">
        <v>52</v>
      </c>
    </row>
    <row r="341" spans="1:16" x14ac:dyDescent="0.2">
      <c r="A341" s="36" t="s">
        <v>57</v>
      </c>
      <c r="E341" s="37" t="s">
        <v>52</v>
      </c>
    </row>
    <row r="342" spans="1:16" ht="102" x14ac:dyDescent="0.2">
      <c r="A342" t="s">
        <v>59</v>
      </c>
      <c r="E342" s="35" t="s">
        <v>512</v>
      </c>
    </row>
    <row r="343" spans="1:16" x14ac:dyDescent="0.2">
      <c r="A343" s="24" t="s">
        <v>50</v>
      </c>
      <c r="B343" s="29" t="s">
        <v>548</v>
      </c>
      <c r="C343" s="29" t="s">
        <v>549</v>
      </c>
      <c r="D343" s="24" t="s">
        <v>52</v>
      </c>
      <c r="E343" s="30" t="s">
        <v>550</v>
      </c>
      <c r="F343" s="31" t="s">
        <v>71</v>
      </c>
      <c r="G343" s="32">
        <v>4</v>
      </c>
      <c r="H343" s="33">
        <v>0</v>
      </c>
      <c r="I343" s="33">
        <f>ROUND(ROUND(H343,2)*ROUND(G343,3),2)</f>
        <v>0</v>
      </c>
      <c r="O343">
        <f>(I343*21)/100</f>
        <v>0</v>
      </c>
      <c r="P343" t="s">
        <v>27</v>
      </c>
    </row>
    <row r="344" spans="1:16" x14ac:dyDescent="0.2">
      <c r="A344" s="34" t="s">
        <v>55</v>
      </c>
      <c r="E344" s="35" t="s">
        <v>52</v>
      </c>
    </row>
    <row r="345" spans="1:16" x14ac:dyDescent="0.2">
      <c r="A345" s="36" t="s">
        <v>57</v>
      </c>
      <c r="E345" s="37" t="s">
        <v>52</v>
      </c>
    </row>
    <row r="346" spans="1:16" ht="102" x14ac:dyDescent="0.2">
      <c r="A346" t="s">
        <v>59</v>
      </c>
      <c r="E346" s="35" t="s">
        <v>512</v>
      </c>
    </row>
    <row r="347" spans="1:16" x14ac:dyDescent="0.2">
      <c r="A347" s="24" t="s">
        <v>50</v>
      </c>
      <c r="B347" s="29" t="s">
        <v>551</v>
      </c>
      <c r="C347" s="29" t="s">
        <v>552</v>
      </c>
      <c r="D347" s="24" t="s">
        <v>52</v>
      </c>
      <c r="E347" s="30" t="s">
        <v>553</v>
      </c>
      <c r="F347" s="31" t="s">
        <v>71</v>
      </c>
      <c r="G347" s="32">
        <v>8</v>
      </c>
      <c r="H347" s="33">
        <v>0</v>
      </c>
      <c r="I347" s="33">
        <f>ROUND(ROUND(H347,2)*ROUND(G347,3),2)</f>
        <v>0</v>
      </c>
      <c r="O347">
        <f>(I347*21)/100</f>
        <v>0</v>
      </c>
      <c r="P347" t="s">
        <v>27</v>
      </c>
    </row>
    <row r="348" spans="1:16" x14ac:dyDescent="0.2">
      <c r="A348" s="34" t="s">
        <v>55</v>
      </c>
      <c r="E348" s="35" t="s">
        <v>52</v>
      </c>
    </row>
    <row r="349" spans="1:16" x14ac:dyDescent="0.2">
      <c r="A349" s="36" t="s">
        <v>57</v>
      </c>
      <c r="E349" s="37" t="s">
        <v>52</v>
      </c>
    </row>
    <row r="350" spans="1:16" ht="102" x14ac:dyDescent="0.2">
      <c r="A350" t="s">
        <v>59</v>
      </c>
      <c r="E350" s="35" t="s">
        <v>512</v>
      </c>
    </row>
    <row r="351" spans="1:16" x14ac:dyDescent="0.2">
      <c r="A351" s="24" t="s">
        <v>50</v>
      </c>
      <c r="B351" s="29" t="s">
        <v>554</v>
      </c>
      <c r="C351" s="29" t="s">
        <v>555</v>
      </c>
      <c r="D351" s="24" t="s">
        <v>52</v>
      </c>
      <c r="E351" s="30" t="s">
        <v>556</v>
      </c>
      <c r="F351" s="31" t="s">
        <v>381</v>
      </c>
      <c r="G351" s="32">
        <v>388</v>
      </c>
      <c r="H351" s="33">
        <v>0</v>
      </c>
      <c r="I351" s="33">
        <f>ROUND(ROUND(H351,2)*ROUND(G351,3),2)</f>
        <v>0</v>
      </c>
      <c r="O351">
        <f>(I351*21)/100</f>
        <v>0</v>
      </c>
      <c r="P351" t="s">
        <v>27</v>
      </c>
    </row>
    <row r="352" spans="1:16" x14ac:dyDescent="0.2">
      <c r="A352" s="34" t="s">
        <v>55</v>
      </c>
      <c r="E352" s="35" t="s">
        <v>52</v>
      </c>
    </row>
    <row r="353" spans="1:16" x14ac:dyDescent="0.2">
      <c r="A353" s="36" t="s">
        <v>57</v>
      </c>
      <c r="E353" s="37" t="s">
        <v>52</v>
      </c>
    </row>
    <row r="354" spans="1:16" ht="102" x14ac:dyDescent="0.2">
      <c r="A354" t="s">
        <v>59</v>
      </c>
      <c r="E354" s="35" t="s">
        <v>557</v>
      </c>
    </row>
    <row r="355" spans="1:16" x14ac:dyDescent="0.2">
      <c r="A355" s="24" t="s">
        <v>50</v>
      </c>
      <c r="B355" s="29" t="s">
        <v>558</v>
      </c>
      <c r="C355" s="29" t="s">
        <v>559</v>
      </c>
      <c r="D355" s="24" t="s">
        <v>52</v>
      </c>
      <c r="E355" s="30" t="s">
        <v>560</v>
      </c>
      <c r="F355" s="31" t="s">
        <v>381</v>
      </c>
      <c r="G355" s="32">
        <v>976</v>
      </c>
      <c r="H355" s="33">
        <v>0</v>
      </c>
      <c r="I355" s="33">
        <f>ROUND(ROUND(H355,2)*ROUND(G355,3),2)</f>
        <v>0</v>
      </c>
      <c r="O355">
        <f>(I355*21)/100</f>
        <v>0</v>
      </c>
      <c r="P355" t="s">
        <v>27</v>
      </c>
    </row>
    <row r="356" spans="1:16" x14ac:dyDescent="0.2">
      <c r="A356" s="34" t="s">
        <v>55</v>
      </c>
      <c r="E356" s="35" t="s">
        <v>52</v>
      </c>
    </row>
    <row r="357" spans="1:16" x14ac:dyDescent="0.2">
      <c r="A357" s="36" t="s">
        <v>57</v>
      </c>
      <c r="E357" s="37" t="s">
        <v>52</v>
      </c>
    </row>
    <row r="358" spans="1:16" ht="102" x14ac:dyDescent="0.2">
      <c r="A358" t="s">
        <v>59</v>
      </c>
      <c r="E358" s="35" t="s">
        <v>557</v>
      </c>
    </row>
    <row r="359" spans="1:16" x14ac:dyDescent="0.2">
      <c r="A359" s="24" t="s">
        <v>50</v>
      </c>
      <c r="B359" s="29" t="s">
        <v>561</v>
      </c>
      <c r="C359" s="29" t="s">
        <v>562</v>
      </c>
      <c r="D359" s="24" t="s">
        <v>52</v>
      </c>
      <c r="E359" s="30" t="s">
        <v>563</v>
      </c>
      <c r="F359" s="31" t="s">
        <v>381</v>
      </c>
      <c r="G359" s="32">
        <v>280</v>
      </c>
      <c r="H359" s="33">
        <v>0</v>
      </c>
      <c r="I359" s="33">
        <f>ROUND(ROUND(H359,2)*ROUND(G359,3),2)</f>
        <v>0</v>
      </c>
      <c r="O359">
        <f>(I359*21)/100</f>
        <v>0</v>
      </c>
      <c r="P359" t="s">
        <v>27</v>
      </c>
    </row>
    <row r="360" spans="1:16" x14ac:dyDescent="0.2">
      <c r="A360" s="34" t="s">
        <v>55</v>
      </c>
      <c r="E360" s="35" t="s">
        <v>52</v>
      </c>
    </row>
    <row r="361" spans="1:16" x14ac:dyDescent="0.2">
      <c r="A361" s="36" t="s">
        <v>57</v>
      </c>
      <c r="E361" s="37" t="s">
        <v>52</v>
      </c>
    </row>
    <row r="362" spans="1:16" ht="102" x14ac:dyDescent="0.2">
      <c r="A362" t="s">
        <v>59</v>
      </c>
      <c r="E362" s="35" t="s">
        <v>557</v>
      </c>
    </row>
    <row r="363" spans="1:16" ht="25.5" x14ac:dyDescent="0.2">
      <c r="A363" s="24" t="s">
        <v>50</v>
      </c>
      <c r="B363" s="29" t="s">
        <v>564</v>
      </c>
      <c r="C363" s="29" t="s">
        <v>565</v>
      </c>
      <c r="D363" s="24" t="s">
        <v>52</v>
      </c>
      <c r="E363" s="30" t="s">
        <v>566</v>
      </c>
      <c r="F363" s="31" t="s">
        <v>381</v>
      </c>
      <c r="G363" s="32">
        <v>160</v>
      </c>
      <c r="H363" s="33">
        <v>0</v>
      </c>
      <c r="I363" s="33">
        <f>ROUND(ROUND(H363,2)*ROUND(G363,3),2)</f>
        <v>0</v>
      </c>
      <c r="O363">
        <f>(I363*21)/100</f>
        <v>0</v>
      </c>
      <c r="P363" t="s">
        <v>27</v>
      </c>
    </row>
    <row r="364" spans="1:16" x14ac:dyDescent="0.2">
      <c r="A364" s="34" t="s">
        <v>55</v>
      </c>
      <c r="E364" s="35" t="s">
        <v>52</v>
      </c>
    </row>
    <row r="365" spans="1:16" x14ac:dyDescent="0.2">
      <c r="A365" s="36" t="s">
        <v>57</v>
      </c>
      <c r="E365" s="37" t="s">
        <v>52</v>
      </c>
    </row>
    <row r="366" spans="1:16" ht="102" x14ac:dyDescent="0.2">
      <c r="A366" t="s">
        <v>59</v>
      </c>
      <c r="E366" s="35" t="s">
        <v>557</v>
      </c>
    </row>
    <row r="367" spans="1:16" ht="25.5" x14ac:dyDescent="0.2">
      <c r="A367" s="24" t="s">
        <v>50</v>
      </c>
      <c r="B367" s="29" t="s">
        <v>567</v>
      </c>
      <c r="C367" s="29" t="s">
        <v>568</v>
      </c>
      <c r="D367" s="24" t="s">
        <v>52</v>
      </c>
      <c r="E367" s="30" t="s">
        <v>569</v>
      </c>
      <c r="F367" s="31" t="s">
        <v>338</v>
      </c>
      <c r="G367" s="32">
        <v>8958</v>
      </c>
      <c r="H367" s="33">
        <v>0</v>
      </c>
      <c r="I367" s="33">
        <f>ROUND(ROUND(H367,2)*ROUND(G367,3),2)</f>
        <v>0</v>
      </c>
      <c r="O367">
        <f>(I367*21)/100</f>
        <v>0</v>
      </c>
      <c r="P367" t="s">
        <v>27</v>
      </c>
    </row>
    <row r="368" spans="1:16" x14ac:dyDescent="0.2">
      <c r="A368" s="34" t="s">
        <v>55</v>
      </c>
      <c r="E368" s="35" t="s">
        <v>52</v>
      </c>
    </row>
    <row r="369" spans="1:18" x14ac:dyDescent="0.2">
      <c r="A369" s="36" t="s">
        <v>57</v>
      </c>
      <c r="E369" s="37" t="s">
        <v>52</v>
      </c>
    </row>
    <row r="370" spans="1:18" ht="127.5" x14ac:dyDescent="0.2">
      <c r="A370" t="s">
        <v>59</v>
      </c>
      <c r="E370" s="35" t="s">
        <v>570</v>
      </c>
    </row>
    <row r="371" spans="1:18" ht="12.75" customHeight="1" x14ac:dyDescent="0.2">
      <c r="A371" s="12" t="s">
        <v>47</v>
      </c>
      <c r="B371" s="12"/>
      <c r="C371" s="38" t="s">
        <v>571</v>
      </c>
      <c r="D371" s="12"/>
      <c r="E371" s="27" t="s">
        <v>572</v>
      </c>
      <c r="F371" s="12"/>
      <c r="G371" s="12"/>
      <c r="H371" s="12"/>
      <c r="I371" s="39">
        <f>0+Q371</f>
        <v>0</v>
      </c>
      <c r="O371">
        <f>0+R371</f>
        <v>0</v>
      </c>
      <c r="Q371">
        <f>0+I372+I376</f>
        <v>0</v>
      </c>
      <c r="R371">
        <f>0+O372+O376</f>
        <v>0</v>
      </c>
    </row>
    <row r="372" spans="1:18" x14ac:dyDescent="0.2">
      <c r="A372" s="24" t="s">
        <v>50</v>
      </c>
      <c r="B372" s="29" t="s">
        <v>573</v>
      </c>
      <c r="C372" s="29" t="s">
        <v>574</v>
      </c>
      <c r="D372" s="24" t="s">
        <v>52</v>
      </c>
      <c r="E372" s="30" t="s">
        <v>575</v>
      </c>
      <c r="F372" s="31" t="s">
        <v>71</v>
      </c>
      <c r="G372" s="32">
        <v>6</v>
      </c>
      <c r="H372" s="33">
        <v>0</v>
      </c>
      <c r="I372" s="33">
        <f>ROUND(ROUND(H372,2)*ROUND(G372,3),2)</f>
        <v>0</v>
      </c>
      <c r="O372">
        <f>(I372*21)/100</f>
        <v>0</v>
      </c>
      <c r="P372" t="s">
        <v>27</v>
      </c>
    </row>
    <row r="373" spans="1:18" x14ac:dyDescent="0.2">
      <c r="A373" s="34" t="s">
        <v>55</v>
      </c>
      <c r="E373" s="35" t="s">
        <v>52</v>
      </c>
    </row>
    <row r="374" spans="1:18" x14ac:dyDescent="0.2">
      <c r="A374" s="36" t="s">
        <v>57</v>
      </c>
      <c r="E374" s="37" t="s">
        <v>52</v>
      </c>
    </row>
    <row r="375" spans="1:18" x14ac:dyDescent="0.2">
      <c r="A375" t="s">
        <v>59</v>
      </c>
      <c r="E375" s="35" t="s">
        <v>52</v>
      </c>
    </row>
    <row r="376" spans="1:18" x14ac:dyDescent="0.2">
      <c r="A376" s="24" t="s">
        <v>50</v>
      </c>
      <c r="B376" s="29" t="s">
        <v>576</v>
      </c>
      <c r="C376" s="29" t="s">
        <v>577</v>
      </c>
      <c r="D376" s="24" t="s">
        <v>52</v>
      </c>
      <c r="E376" s="30" t="s">
        <v>578</v>
      </c>
      <c r="F376" s="31" t="s">
        <v>71</v>
      </c>
      <c r="G376" s="32">
        <v>6</v>
      </c>
      <c r="H376" s="33">
        <v>0</v>
      </c>
      <c r="I376" s="33">
        <f>ROUND(ROUND(H376,2)*ROUND(G376,3),2)</f>
        <v>0</v>
      </c>
      <c r="O376">
        <f>(I376*21)/100</f>
        <v>0</v>
      </c>
      <c r="P376" t="s">
        <v>27</v>
      </c>
    </row>
    <row r="377" spans="1:18" x14ac:dyDescent="0.2">
      <c r="A377" s="34" t="s">
        <v>55</v>
      </c>
      <c r="E377" s="35" t="s">
        <v>52</v>
      </c>
    </row>
    <row r="378" spans="1:18" x14ac:dyDescent="0.2">
      <c r="A378" s="36" t="s">
        <v>57</v>
      </c>
      <c r="E378" s="37" t="s">
        <v>52</v>
      </c>
    </row>
    <row r="379" spans="1:18" x14ac:dyDescent="0.2">
      <c r="A379" t="s">
        <v>59</v>
      </c>
      <c r="E379" s="35" t="s">
        <v>52</v>
      </c>
    </row>
    <row r="380" spans="1:18" ht="12.75" customHeight="1" x14ac:dyDescent="0.2">
      <c r="A380" s="12" t="s">
        <v>47</v>
      </c>
      <c r="B380" s="12"/>
      <c r="C380" s="38" t="s">
        <v>579</v>
      </c>
      <c r="D380" s="12"/>
      <c r="E380" s="27" t="s">
        <v>580</v>
      </c>
      <c r="F380" s="12"/>
      <c r="G380" s="12"/>
      <c r="H380" s="12"/>
      <c r="I380" s="39">
        <f>0+Q380</f>
        <v>0</v>
      </c>
      <c r="O380">
        <f>0+R380</f>
        <v>0</v>
      </c>
      <c r="Q380">
        <f>0+I381+I385+I389+I393+I397</f>
        <v>0</v>
      </c>
      <c r="R380">
        <f>0+O381+O385+O389+O393+O397</f>
        <v>0</v>
      </c>
    </row>
    <row r="381" spans="1:18" ht="25.5" x14ac:dyDescent="0.2">
      <c r="A381" s="24" t="s">
        <v>50</v>
      </c>
      <c r="B381" s="29" t="s">
        <v>581</v>
      </c>
      <c r="C381" s="29" t="s">
        <v>582</v>
      </c>
      <c r="D381" s="24" t="s">
        <v>581</v>
      </c>
      <c r="E381" s="30" t="s">
        <v>583</v>
      </c>
      <c r="F381" s="31" t="s">
        <v>338</v>
      </c>
      <c r="G381" s="32">
        <v>203</v>
      </c>
      <c r="H381" s="33">
        <v>0</v>
      </c>
      <c r="I381" s="33">
        <f>ROUND(ROUND(H381,2)*ROUND(G381,3),2)</f>
        <v>0</v>
      </c>
      <c r="O381">
        <f>(I381*21)/100</f>
        <v>0</v>
      </c>
      <c r="P381" t="s">
        <v>27</v>
      </c>
    </row>
    <row r="382" spans="1:18" x14ac:dyDescent="0.2">
      <c r="A382" s="34" t="s">
        <v>55</v>
      </c>
      <c r="E382" s="35" t="s">
        <v>584</v>
      </c>
    </row>
    <row r="383" spans="1:18" x14ac:dyDescent="0.2">
      <c r="A383" s="36" t="s">
        <v>57</v>
      </c>
      <c r="E383" s="37" t="s">
        <v>52</v>
      </c>
    </row>
    <row r="384" spans="1:18" ht="153" x14ac:dyDescent="0.2">
      <c r="A384" t="s">
        <v>59</v>
      </c>
      <c r="E384" s="35" t="s">
        <v>585</v>
      </c>
    </row>
    <row r="385" spans="1:16" ht="38.25" x14ac:dyDescent="0.2">
      <c r="A385" s="24" t="s">
        <v>50</v>
      </c>
      <c r="B385" s="29" t="s">
        <v>586</v>
      </c>
      <c r="C385" s="29" t="s">
        <v>587</v>
      </c>
      <c r="D385" s="24" t="s">
        <v>581</v>
      </c>
      <c r="E385" s="30" t="s">
        <v>588</v>
      </c>
      <c r="F385" s="31" t="s">
        <v>338</v>
      </c>
      <c r="G385" s="32">
        <v>88</v>
      </c>
      <c r="H385" s="33">
        <v>0</v>
      </c>
      <c r="I385" s="33">
        <f>ROUND(ROUND(H385,2)*ROUND(G385,3),2)</f>
        <v>0</v>
      </c>
      <c r="O385">
        <f>(I385*21)/100</f>
        <v>0</v>
      </c>
      <c r="P385" t="s">
        <v>27</v>
      </c>
    </row>
    <row r="386" spans="1:16" x14ac:dyDescent="0.2">
      <c r="A386" s="34" t="s">
        <v>55</v>
      </c>
      <c r="E386" s="35" t="s">
        <v>584</v>
      </c>
    </row>
    <row r="387" spans="1:16" x14ac:dyDescent="0.2">
      <c r="A387" s="36" t="s">
        <v>57</v>
      </c>
      <c r="E387" s="37" t="s">
        <v>52</v>
      </c>
    </row>
    <row r="388" spans="1:16" ht="153" x14ac:dyDescent="0.2">
      <c r="A388" t="s">
        <v>59</v>
      </c>
      <c r="E388" s="35" t="s">
        <v>585</v>
      </c>
    </row>
    <row r="389" spans="1:16" ht="25.5" x14ac:dyDescent="0.2">
      <c r="A389" s="24" t="s">
        <v>50</v>
      </c>
      <c r="B389" s="29" t="s">
        <v>589</v>
      </c>
      <c r="C389" s="29" t="s">
        <v>590</v>
      </c>
      <c r="D389" s="24" t="s">
        <v>581</v>
      </c>
      <c r="E389" s="30" t="s">
        <v>591</v>
      </c>
      <c r="F389" s="31" t="s">
        <v>338</v>
      </c>
      <c r="G389" s="32">
        <v>2</v>
      </c>
      <c r="H389" s="33">
        <v>0</v>
      </c>
      <c r="I389" s="33">
        <f>ROUND(ROUND(H389,2)*ROUND(G389,3),2)</f>
        <v>0</v>
      </c>
      <c r="O389">
        <f>(I389*21)/100</f>
        <v>0</v>
      </c>
      <c r="P389" t="s">
        <v>27</v>
      </c>
    </row>
    <row r="390" spans="1:16" x14ac:dyDescent="0.2">
      <c r="A390" s="34" t="s">
        <v>55</v>
      </c>
      <c r="E390" s="35" t="s">
        <v>584</v>
      </c>
    </row>
    <row r="391" spans="1:16" x14ac:dyDescent="0.2">
      <c r="A391" s="36" t="s">
        <v>57</v>
      </c>
      <c r="E391" s="37" t="s">
        <v>52</v>
      </c>
    </row>
    <row r="392" spans="1:16" ht="153" x14ac:dyDescent="0.2">
      <c r="A392" t="s">
        <v>59</v>
      </c>
      <c r="E392" s="35" t="s">
        <v>585</v>
      </c>
    </row>
    <row r="393" spans="1:16" ht="25.5" x14ac:dyDescent="0.2">
      <c r="A393" s="24" t="s">
        <v>50</v>
      </c>
      <c r="B393" s="29" t="s">
        <v>592</v>
      </c>
      <c r="C393" s="29" t="s">
        <v>593</v>
      </c>
      <c r="D393" s="24" t="s">
        <v>581</v>
      </c>
      <c r="E393" s="30" t="s">
        <v>594</v>
      </c>
      <c r="F393" s="31" t="s">
        <v>338</v>
      </c>
      <c r="G393" s="32">
        <v>4</v>
      </c>
      <c r="H393" s="33">
        <v>0</v>
      </c>
      <c r="I393" s="33">
        <f>ROUND(ROUND(H393,2)*ROUND(G393,3),2)</f>
        <v>0</v>
      </c>
      <c r="O393">
        <f>(I393*21)/100</f>
        <v>0</v>
      </c>
      <c r="P393" t="s">
        <v>27</v>
      </c>
    </row>
    <row r="394" spans="1:16" ht="25.5" x14ac:dyDescent="0.2">
      <c r="A394" s="34" t="s">
        <v>55</v>
      </c>
      <c r="E394" s="35" t="s">
        <v>595</v>
      </c>
    </row>
    <row r="395" spans="1:16" x14ac:dyDescent="0.2">
      <c r="A395" s="36" t="s">
        <v>57</v>
      </c>
      <c r="E395" s="37" t="s">
        <v>52</v>
      </c>
    </row>
    <row r="396" spans="1:16" ht="153" x14ac:dyDescent="0.2">
      <c r="A396" t="s">
        <v>59</v>
      </c>
      <c r="E396" s="35" t="s">
        <v>585</v>
      </c>
    </row>
    <row r="397" spans="1:16" ht="25.5" x14ac:dyDescent="0.2">
      <c r="A397" s="24" t="s">
        <v>50</v>
      </c>
      <c r="B397" s="29" t="s">
        <v>596</v>
      </c>
      <c r="C397" s="29" t="s">
        <v>597</v>
      </c>
      <c r="D397" s="24" t="s">
        <v>581</v>
      </c>
      <c r="E397" s="30" t="s">
        <v>598</v>
      </c>
      <c r="F397" s="31" t="s">
        <v>338</v>
      </c>
      <c r="G397" s="32">
        <v>3</v>
      </c>
      <c r="H397" s="33">
        <v>0</v>
      </c>
      <c r="I397" s="33">
        <f>ROUND(ROUND(H397,2)*ROUND(G397,3),2)</f>
        <v>0</v>
      </c>
      <c r="O397">
        <f>(I397*21)/100</f>
        <v>0</v>
      </c>
      <c r="P397" t="s">
        <v>27</v>
      </c>
    </row>
    <row r="398" spans="1:16" ht="25.5" x14ac:dyDescent="0.2">
      <c r="A398" s="34" t="s">
        <v>55</v>
      </c>
      <c r="E398" s="35" t="s">
        <v>595</v>
      </c>
    </row>
    <row r="399" spans="1:16" x14ac:dyDescent="0.2">
      <c r="A399" s="36" t="s">
        <v>57</v>
      </c>
      <c r="E399" s="37" t="s">
        <v>52</v>
      </c>
    </row>
    <row r="400" spans="1:16" ht="153" x14ac:dyDescent="0.2">
      <c r="A400" t="s">
        <v>59</v>
      </c>
      <c r="E400" s="35" t="s">
        <v>585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0+O9+O30+O63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599</v>
      </c>
      <c r="I3" s="40">
        <f>0+I9+I30+I63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310</v>
      </c>
      <c r="D4" s="7"/>
      <c r="E4" s="18" t="s">
        <v>311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599</v>
      </c>
      <c r="D5" s="2"/>
      <c r="E5" s="21" t="s">
        <v>600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43</v>
      </c>
      <c r="I7" s="19" t="s">
        <v>45</v>
      </c>
    </row>
    <row r="8" spans="1:18" ht="12.75" customHeight="1" x14ac:dyDescent="0.2">
      <c r="A8" s="19" t="s">
        <v>31</v>
      </c>
      <c r="B8" s="19" t="s">
        <v>33</v>
      </c>
      <c r="C8" s="19" t="s">
        <v>27</v>
      </c>
      <c r="D8" s="19" t="s">
        <v>26</v>
      </c>
      <c r="E8" s="19" t="s">
        <v>37</v>
      </c>
      <c r="F8" s="19" t="s">
        <v>39</v>
      </c>
      <c r="G8" s="19" t="s">
        <v>41</v>
      </c>
      <c r="H8" s="19" t="s">
        <v>44</v>
      </c>
      <c r="I8" s="19" t="s">
        <v>46</v>
      </c>
    </row>
    <row r="9" spans="1:18" ht="12.75" customHeight="1" x14ac:dyDescent="0.2">
      <c r="A9" s="25" t="s">
        <v>47</v>
      </c>
      <c r="B9" s="25"/>
      <c r="C9" s="26" t="s">
        <v>601</v>
      </c>
      <c r="D9" s="25"/>
      <c r="E9" s="27" t="s">
        <v>602</v>
      </c>
      <c r="F9" s="25"/>
      <c r="G9" s="25"/>
      <c r="H9" s="25"/>
      <c r="I9" s="28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4" t="s">
        <v>50</v>
      </c>
      <c r="B10" s="29" t="s">
        <v>87</v>
      </c>
      <c r="C10" s="29" t="s">
        <v>603</v>
      </c>
      <c r="D10" s="24" t="s">
        <v>52</v>
      </c>
      <c r="E10" s="30" t="s">
        <v>604</v>
      </c>
      <c r="F10" s="31" t="s">
        <v>71</v>
      </c>
      <c r="G10" s="32">
        <v>10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4" t="s">
        <v>55</v>
      </c>
      <c r="E11" s="35" t="s">
        <v>52</v>
      </c>
    </row>
    <row r="12" spans="1:18" x14ac:dyDescent="0.2">
      <c r="A12" s="36" t="s">
        <v>57</v>
      </c>
      <c r="E12" s="37" t="s">
        <v>605</v>
      </c>
    </row>
    <row r="13" spans="1:18" ht="89.25" x14ac:dyDescent="0.2">
      <c r="A13" t="s">
        <v>59</v>
      </c>
      <c r="E13" s="35" t="s">
        <v>476</v>
      </c>
    </row>
    <row r="14" spans="1:18" x14ac:dyDescent="0.2">
      <c r="A14" s="24" t="s">
        <v>50</v>
      </c>
      <c r="B14" s="29" t="s">
        <v>44</v>
      </c>
      <c r="C14" s="29" t="s">
        <v>477</v>
      </c>
      <c r="D14" s="24" t="s">
        <v>52</v>
      </c>
      <c r="E14" s="30" t="s">
        <v>478</v>
      </c>
      <c r="F14" s="31" t="s">
        <v>71</v>
      </c>
      <c r="G14" s="32">
        <v>1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4" t="s">
        <v>55</v>
      </c>
      <c r="E15" s="35" t="s">
        <v>52</v>
      </c>
    </row>
    <row r="16" spans="1:18" x14ac:dyDescent="0.2">
      <c r="A16" s="36" t="s">
        <v>57</v>
      </c>
      <c r="E16" s="37" t="s">
        <v>605</v>
      </c>
    </row>
    <row r="17" spans="1:18" ht="89.25" x14ac:dyDescent="0.2">
      <c r="A17" t="s">
        <v>59</v>
      </c>
      <c r="E17" s="35" t="s">
        <v>479</v>
      </c>
    </row>
    <row r="18" spans="1:18" x14ac:dyDescent="0.2">
      <c r="A18" s="24" t="s">
        <v>50</v>
      </c>
      <c r="B18" s="29" t="s">
        <v>46</v>
      </c>
      <c r="C18" s="29" t="s">
        <v>480</v>
      </c>
      <c r="D18" s="24" t="s">
        <v>52</v>
      </c>
      <c r="E18" s="30" t="s">
        <v>481</v>
      </c>
      <c r="F18" s="31" t="s">
        <v>71</v>
      </c>
      <c r="G18" s="32">
        <v>1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27</v>
      </c>
    </row>
    <row r="19" spans="1:18" x14ac:dyDescent="0.2">
      <c r="A19" s="34" t="s">
        <v>55</v>
      </c>
      <c r="E19" s="35" t="s">
        <v>52</v>
      </c>
    </row>
    <row r="20" spans="1:18" x14ac:dyDescent="0.2">
      <c r="A20" s="36" t="s">
        <v>57</v>
      </c>
      <c r="E20" s="37" t="s">
        <v>605</v>
      </c>
    </row>
    <row r="21" spans="1:18" ht="89.25" x14ac:dyDescent="0.2">
      <c r="A21" t="s">
        <v>59</v>
      </c>
      <c r="E21" s="35" t="s">
        <v>482</v>
      </c>
    </row>
    <row r="22" spans="1:18" x14ac:dyDescent="0.2">
      <c r="A22" s="24" t="s">
        <v>50</v>
      </c>
      <c r="B22" s="29" t="s">
        <v>97</v>
      </c>
      <c r="C22" s="29" t="s">
        <v>483</v>
      </c>
      <c r="D22" s="24" t="s">
        <v>52</v>
      </c>
      <c r="E22" s="30" t="s">
        <v>484</v>
      </c>
      <c r="F22" s="31" t="s">
        <v>71</v>
      </c>
      <c r="G22" s="32">
        <v>1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27</v>
      </c>
    </row>
    <row r="23" spans="1:18" x14ac:dyDescent="0.2">
      <c r="A23" s="34" t="s">
        <v>55</v>
      </c>
      <c r="E23" s="35" t="s">
        <v>52</v>
      </c>
    </row>
    <row r="24" spans="1:18" x14ac:dyDescent="0.2">
      <c r="A24" s="36" t="s">
        <v>57</v>
      </c>
      <c r="E24" s="37" t="s">
        <v>605</v>
      </c>
    </row>
    <row r="25" spans="1:18" ht="89.25" x14ac:dyDescent="0.2">
      <c r="A25" t="s">
        <v>59</v>
      </c>
      <c r="E25" s="35" t="s">
        <v>485</v>
      </c>
    </row>
    <row r="26" spans="1:18" x14ac:dyDescent="0.2">
      <c r="A26" s="24" t="s">
        <v>50</v>
      </c>
      <c r="B26" s="29" t="s">
        <v>108</v>
      </c>
      <c r="C26" s="29" t="s">
        <v>606</v>
      </c>
      <c r="D26" s="24" t="s">
        <v>52</v>
      </c>
      <c r="E26" s="30" t="s">
        <v>607</v>
      </c>
      <c r="F26" s="31" t="s">
        <v>71</v>
      </c>
      <c r="G26" s="32">
        <v>0.1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8" x14ac:dyDescent="0.2">
      <c r="A27" s="34" t="s">
        <v>55</v>
      </c>
      <c r="E27" s="35" t="s">
        <v>52</v>
      </c>
    </row>
    <row r="28" spans="1:18" x14ac:dyDescent="0.2">
      <c r="A28" s="36" t="s">
        <v>57</v>
      </c>
      <c r="E28" s="37" t="s">
        <v>605</v>
      </c>
    </row>
    <row r="29" spans="1:18" ht="114.75" x14ac:dyDescent="0.2">
      <c r="A29" t="s">
        <v>59</v>
      </c>
      <c r="E29" s="35" t="s">
        <v>608</v>
      </c>
    </row>
    <row r="30" spans="1:18" ht="12.75" customHeight="1" x14ac:dyDescent="0.2">
      <c r="A30" s="12" t="s">
        <v>47</v>
      </c>
      <c r="B30" s="12"/>
      <c r="C30" s="38" t="s">
        <v>353</v>
      </c>
      <c r="D30" s="12"/>
      <c r="E30" s="27" t="s">
        <v>354</v>
      </c>
      <c r="F30" s="12"/>
      <c r="G30" s="12"/>
      <c r="H30" s="12"/>
      <c r="I30" s="39">
        <f>0+Q30</f>
        <v>0</v>
      </c>
      <c r="O30">
        <f>0+R30</f>
        <v>0</v>
      </c>
      <c r="Q30">
        <f>0+I31+I35+I39+I43+I47+I51+I55+I59</f>
        <v>0</v>
      </c>
      <c r="R30">
        <f>0+O31+O35+O39+O43+O47+O51+O55+O59</f>
        <v>0</v>
      </c>
    </row>
    <row r="31" spans="1:18" ht="25.5" x14ac:dyDescent="0.2">
      <c r="A31" s="24" t="s">
        <v>50</v>
      </c>
      <c r="B31" s="29" t="s">
        <v>33</v>
      </c>
      <c r="C31" s="29" t="s">
        <v>609</v>
      </c>
      <c r="D31" s="24" t="s">
        <v>52</v>
      </c>
      <c r="E31" s="30" t="s">
        <v>610</v>
      </c>
      <c r="F31" s="31" t="s">
        <v>71</v>
      </c>
      <c r="G31" s="32">
        <v>3</v>
      </c>
      <c r="H31" s="33">
        <v>0</v>
      </c>
      <c r="I31" s="33">
        <f>ROUND(ROUND(H31,2)*ROUND(G31,3),2)</f>
        <v>0</v>
      </c>
      <c r="O31">
        <f>(I31*21)/100</f>
        <v>0</v>
      </c>
      <c r="P31" t="s">
        <v>27</v>
      </c>
    </row>
    <row r="32" spans="1:18" x14ac:dyDescent="0.2">
      <c r="A32" s="34" t="s">
        <v>55</v>
      </c>
      <c r="E32" s="35" t="s">
        <v>52</v>
      </c>
    </row>
    <row r="33" spans="1:16" x14ac:dyDescent="0.2">
      <c r="A33" s="36" t="s">
        <v>57</v>
      </c>
      <c r="E33" s="37" t="s">
        <v>611</v>
      </c>
    </row>
    <row r="34" spans="1:16" ht="114.75" x14ac:dyDescent="0.2">
      <c r="A34" t="s">
        <v>59</v>
      </c>
      <c r="E34" s="35" t="s">
        <v>378</v>
      </c>
    </row>
    <row r="35" spans="1:16" x14ac:dyDescent="0.2">
      <c r="A35" s="24" t="s">
        <v>50</v>
      </c>
      <c r="B35" s="29" t="s">
        <v>27</v>
      </c>
      <c r="C35" s="29" t="s">
        <v>612</v>
      </c>
      <c r="D35" s="24" t="s">
        <v>52</v>
      </c>
      <c r="E35" s="30" t="s">
        <v>613</v>
      </c>
      <c r="F35" s="31" t="s">
        <v>71</v>
      </c>
      <c r="G35" s="32">
        <v>8</v>
      </c>
      <c r="H35" s="33">
        <v>0</v>
      </c>
      <c r="I35" s="33">
        <f>ROUND(ROUND(H35,2)*ROUND(G35,3),2)</f>
        <v>0</v>
      </c>
      <c r="O35">
        <f>(I35*21)/100</f>
        <v>0</v>
      </c>
      <c r="P35" t="s">
        <v>27</v>
      </c>
    </row>
    <row r="36" spans="1:16" x14ac:dyDescent="0.2">
      <c r="A36" s="34" t="s">
        <v>55</v>
      </c>
      <c r="E36" s="35" t="s">
        <v>52</v>
      </c>
    </row>
    <row r="37" spans="1:16" x14ac:dyDescent="0.2">
      <c r="A37" s="36" t="s">
        <v>57</v>
      </c>
      <c r="E37" s="37" t="s">
        <v>611</v>
      </c>
    </row>
    <row r="38" spans="1:16" ht="114.75" x14ac:dyDescent="0.2">
      <c r="A38" t="s">
        <v>59</v>
      </c>
      <c r="E38" s="35" t="s">
        <v>378</v>
      </c>
    </row>
    <row r="39" spans="1:16" x14ac:dyDescent="0.2">
      <c r="A39" s="24" t="s">
        <v>50</v>
      </c>
      <c r="B39" s="29" t="s">
        <v>26</v>
      </c>
      <c r="C39" s="29" t="s">
        <v>614</v>
      </c>
      <c r="D39" s="24" t="s">
        <v>52</v>
      </c>
      <c r="E39" s="30" t="s">
        <v>615</v>
      </c>
      <c r="F39" s="31" t="s">
        <v>71</v>
      </c>
      <c r="G39" s="32">
        <v>2</v>
      </c>
      <c r="H39" s="33">
        <v>0</v>
      </c>
      <c r="I39" s="33">
        <f>ROUND(ROUND(H39,2)*ROUND(G39,3),2)</f>
        <v>0</v>
      </c>
      <c r="O39">
        <f>(I39*21)/100</f>
        <v>0</v>
      </c>
      <c r="P39" t="s">
        <v>27</v>
      </c>
    </row>
    <row r="40" spans="1:16" x14ac:dyDescent="0.2">
      <c r="A40" s="34" t="s">
        <v>55</v>
      </c>
      <c r="E40" s="35" t="s">
        <v>52</v>
      </c>
    </row>
    <row r="41" spans="1:16" x14ac:dyDescent="0.2">
      <c r="A41" s="36" t="s">
        <v>57</v>
      </c>
      <c r="E41" s="37" t="s">
        <v>611</v>
      </c>
    </row>
    <row r="42" spans="1:16" ht="114.75" x14ac:dyDescent="0.2">
      <c r="A42" t="s">
        <v>59</v>
      </c>
      <c r="E42" s="35" t="s">
        <v>378</v>
      </c>
    </row>
    <row r="43" spans="1:16" x14ac:dyDescent="0.2">
      <c r="A43" s="24" t="s">
        <v>50</v>
      </c>
      <c r="B43" s="29" t="s">
        <v>37</v>
      </c>
      <c r="C43" s="29" t="s">
        <v>616</v>
      </c>
      <c r="D43" s="24" t="s">
        <v>52</v>
      </c>
      <c r="E43" s="30" t="s">
        <v>617</v>
      </c>
      <c r="F43" s="31" t="s">
        <v>381</v>
      </c>
      <c r="G43" s="32">
        <v>290</v>
      </c>
      <c r="H43" s="33">
        <v>0</v>
      </c>
      <c r="I43" s="33">
        <f>ROUND(ROUND(H43,2)*ROUND(G43,3),2)</f>
        <v>0</v>
      </c>
      <c r="O43">
        <f>(I43*21)/100</f>
        <v>0</v>
      </c>
      <c r="P43" t="s">
        <v>27</v>
      </c>
    </row>
    <row r="44" spans="1:16" x14ac:dyDescent="0.2">
      <c r="A44" s="34" t="s">
        <v>55</v>
      </c>
      <c r="E44" s="35" t="s">
        <v>52</v>
      </c>
    </row>
    <row r="45" spans="1:16" x14ac:dyDescent="0.2">
      <c r="A45" s="36" t="s">
        <v>57</v>
      </c>
      <c r="E45" s="37" t="s">
        <v>611</v>
      </c>
    </row>
    <row r="46" spans="1:16" ht="114.75" x14ac:dyDescent="0.2">
      <c r="A46" t="s">
        <v>59</v>
      </c>
      <c r="E46" s="35" t="s">
        <v>407</v>
      </c>
    </row>
    <row r="47" spans="1:16" x14ac:dyDescent="0.2">
      <c r="A47" s="24" t="s">
        <v>50</v>
      </c>
      <c r="B47" s="29" t="s">
        <v>39</v>
      </c>
      <c r="C47" s="29" t="s">
        <v>618</v>
      </c>
      <c r="D47" s="24" t="s">
        <v>52</v>
      </c>
      <c r="E47" s="30" t="s">
        <v>619</v>
      </c>
      <c r="F47" s="31" t="s">
        <v>71</v>
      </c>
      <c r="G47" s="32">
        <v>2</v>
      </c>
      <c r="H47" s="33">
        <v>0</v>
      </c>
      <c r="I47" s="33">
        <f>ROUND(ROUND(H47,2)*ROUND(G47,3),2)</f>
        <v>0</v>
      </c>
      <c r="O47">
        <f>(I47*21)/100</f>
        <v>0</v>
      </c>
      <c r="P47" t="s">
        <v>27</v>
      </c>
    </row>
    <row r="48" spans="1:16" x14ac:dyDescent="0.2">
      <c r="A48" s="34" t="s">
        <v>55</v>
      </c>
      <c r="E48" s="35" t="s">
        <v>52</v>
      </c>
    </row>
    <row r="49" spans="1:18" x14ac:dyDescent="0.2">
      <c r="A49" s="36" t="s">
        <v>57</v>
      </c>
      <c r="E49" s="37" t="s">
        <v>611</v>
      </c>
    </row>
    <row r="50" spans="1:18" ht="114.75" x14ac:dyDescent="0.2">
      <c r="A50" t="s">
        <v>59</v>
      </c>
      <c r="E50" s="35" t="s">
        <v>378</v>
      </c>
    </row>
    <row r="51" spans="1:18" ht="25.5" x14ac:dyDescent="0.2">
      <c r="A51" s="24" t="s">
        <v>50</v>
      </c>
      <c r="B51" s="29" t="s">
        <v>41</v>
      </c>
      <c r="C51" s="29" t="s">
        <v>620</v>
      </c>
      <c r="D51" s="24" t="s">
        <v>52</v>
      </c>
      <c r="E51" s="30" t="s">
        <v>621</v>
      </c>
      <c r="F51" s="31" t="s">
        <v>71</v>
      </c>
      <c r="G51" s="32">
        <v>3</v>
      </c>
      <c r="H51" s="33">
        <v>0</v>
      </c>
      <c r="I51" s="33">
        <f>ROUND(ROUND(H51,2)*ROUND(G51,3),2)</f>
        <v>0</v>
      </c>
      <c r="O51">
        <f>(I51*21)/100</f>
        <v>0</v>
      </c>
      <c r="P51" t="s">
        <v>27</v>
      </c>
    </row>
    <row r="52" spans="1:18" x14ac:dyDescent="0.2">
      <c r="A52" s="34" t="s">
        <v>55</v>
      </c>
      <c r="E52" s="35" t="s">
        <v>52</v>
      </c>
    </row>
    <row r="53" spans="1:18" x14ac:dyDescent="0.2">
      <c r="A53" s="36" t="s">
        <v>57</v>
      </c>
      <c r="E53" s="37" t="s">
        <v>622</v>
      </c>
    </row>
    <row r="54" spans="1:18" ht="76.5" x14ac:dyDescent="0.2">
      <c r="A54" t="s">
        <v>59</v>
      </c>
      <c r="E54" s="35" t="s">
        <v>623</v>
      </c>
    </row>
    <row r="55" spans="1:18" ht="25.5" x14ac:dyDescent="0.2">
      <c r="A55" s="24" t="s">
        <v>50</v>
      </c>
      <c r="B55" s="29" t="s">
        <v>78</v>
      </c>
      <c r="C55" s="29" t="s">
        <v>624</v>
      </c>
      <c r="D55" s="24" t="s">
        <v>52</v>
      </c>
      <c r="E55" s="30" t="s">
        <v>625</v>
      </c>
      <c r="F55" s="31" t="s">
        <v>71</v>
      </c>
      <c r="G55" s="32">
        <v>3</v>
      </c>
      <c r="H55" s="33">
        <v>0</v>
      </c>
      <c r="I55" s="33">
        <f>ROUND(ROUND(H55,2)*ROUND(G55,3),2)</f>
        <v>0</v>
      </c>
      <c r="O55">
        <f>(I55*21)/100</f>
        <v>0</v>
      </c>
      <c r="P55" t="s">
        <v>27</v>
      </c>
    </row>
    <row r="56" spans="1:18" x14ac:dyDescent="0.2">
      <c r="A56" s="34" t="s">
        <v>55</v>
      </c>
      <c r="E56" s="35" t="s">
        <v>52</v>
      </c>
    </row>
    <row r="57" spans="1:18" x14ac:dyDescent="0.2">
      <c r="A57" s="36" t="s">
        <v>57</v>
      </c>
      <c r="E57" s="37" t="s">
        <v>622</v>
      </c>
    </row>
    <row r="58" spans="1:18" ht="89.25" x14ac:dyDescent="0.2">
      <c r="A58" t="s">
        <v>59</v>
      </c>
      <c r="E58" s="35" t="s">
        <v>626</v>
      </c>
    </row>
    <row r="59" spans="1:18" x14ac:dyDescent="0.2">
      <c r="A59" s="24" t="s">
        <v>50</v>
      </c>
      <c r="B59" s="29" t="s">
        <v>104</v>
      </c>
      <c r="C59" s="29" t="s">
        <v>627</v>
      </c>
      <c r="D59" s="24" t="s">
        <v>52</v>
      </c>
      <c r="E59" s="30" t="s">
        <v>628</v>
      </c>
      <c r="F59" s="31" t="s">
        <v>381</v>
      </c>
      <c r="G59" s="32">
        <v>48</v>
      </c>
      <c r="H59" s="33">
        <v>0</v>
      </c>
      <c r="I59" s="33">
        <f>ROUND(ROUND(H59,2)*ROUND(G59,3),2)</f>
        <v>0</v>
      </c>
      <c r="O59">
        <f>(I59*21)/100</f>
        <v>0</v>
      </c>
      <c r="P59" t="s">
        <v>27</v>
      </c>
    </row>
    <row r="60" spans="1:18" x14ac:dyDescent="0.2">
      <c r="A60" s="34" t="s">
        <v>55</v>
      </c>
      <c r="E60" s="35" t="s">
        <v>52</v>
      </c>
    </row>
    <row r="61" spans="1:18" x14ac:dyDescent="0.2">
      <c r="A61" s="36" t="s">
        <v>57</v>
      </c>
      <c r="E61" s="37" t="s">
        <v>611</v>
      </c>
    </row>
    <row r="62" spans="1:18" x14ac:dyDescent="0.2">
      <c r="A62" t="s">
        <v>59</v>
      </c>
      <c r="E62" s="35" t="s">
        <v>52</v>
      </c>
    </row>
    <row r="63" spans="1:18" ht="12.75" customHeight="1" x14ac:dyDescent="0.2">
      <c r="A63" s="12" t="s">
        <v>47</v>
      </c>
      <c r="B63" s="12"/>
      <c r="C63" s="38" t="s">
        <v>629</v>
      </c>
      <c r="D63" s="12"/>
      <c r="E63" s="27" t="s">
        <v>493</v>
      </c>
      <c r="F63" s="12"/>
      <c r="G63" s="12"/>
      <c r="H63" s="12"/>
      <c r="I63" s="39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ht="25.5" x14ac:dyDescent="0.2">
      <c r="A64" s="24" t="s">
        <v>50</v>
      </c>
      <c r="B64" s="29" t="s">
        <v>101</v>
      </c>
      <c r="C64" s="29" t="s">
        <v>630</v>
      </c>
      <c r="D64" s="24" t="s">
        <v>52</v>
      </c>
      <c r="E64" s="30" t="s">
        <v>631</v>
      </c>
      <c r="F64" s="31" t="s">
        <v>71</v>
      </c>
      <c r="G64" s="32">
        <v>8</v>
      </c>
      <c r="H64" s="33">
        <v>0</v>
      </c>
      <c r="I64" s="33">
        <f>ROUND(ROUND(H64,2)*ROUND(G64,3),2)</f>
        <v>0</v>
      </c>
      <c r="O64">
        <f>(I64*21)/100</f>
        <v>0</v>
      </c>
      <c r="P64" t="s">
        <v>27</v>
      </c>
    </row>
    <row r="65" spans="1:5" x14ac:dyDescent="0.2">
      <c r="A65" s="34" t="s">
        <v>55</v>
      </c>
      <c r="E65" s="35" t="s">
        <v>52</v>
      </c>
    </row>
    <row r="66" spans="1:5" x14ac:dyDescent="0.2">
      <c r="A66" s="36" t="s">
        <v>57</v>
      </c>
      <c r="E66" s="37" t="s">
        <v>605</v>
      </c>
    </row>
    <row r="67" spans="1:5" ht="102" x14ac:dyDescent="0.2">
      <c r="A67" t="s">
        <v>59</v>
      </c>
      <c r="E67" s="35" t="s">
        <v>512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6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0+O9+O46+O67+O76+O145+O190+O235+O276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632</v>
      </c>
      <c r="I3" s="40">
        <f>0+I9+I46+I67+I76+I145+I190+I235+I276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310</v>
      </c>
      <c r="D4" s="7"/>
      <c r="E4" s="18" t="s">
        <v>311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632</v>
      </c>
      <c r="D5" s="2"/>
      <c r="E5" s="21" t="s">
        <v>633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30</v>
      </c>
      <c r="B6" s="1" t="s">
        <v>32</v>
      </c>
      <c r="C6" s="1" t="s">
        <v>34</v>
      </c>
      <c r="D6" s="1" t="s">
        <v>35</v>
      </c>
      <c r="E6" s="1" t="s">
        <v>36</v>
      </c>
      <c r="F6" s="1" t="s">
        <v>38</v>
      </c>
      <c r="G6" s="1" t="s">
        <v>40</v>
      </c>
      <c r="H6" s="1" t="s">
        <v>42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43</v>
      </c>
      <c r="I7" s="19" t="s">
        <v>45</v>
      </c>
    </row>
    <row r="8" spans="1:18" ht="12.75" customHeight="1" x14ac:dyDescent="0.2">
      <c r="A8" s="19" t="s">
        <v>31</v>
      </c>
      <c r="B8" s="19" t="s">
        <v>33</v>
      </c>
      <c r="C8" s="19" t="s">
        <v>27</v>
      </c>
      <c r="D8" s="19" t="s">
        <v>26</v>
      </c>
      <c r="E8" s="19" t="s">
        <v>37</v>
      </c>
      <c r="F8" s="19" t="s">
        <v>39</v>
      </c>
      <c r="G8" s="19" t="s">
        <v>41</v>
      </c>
      <c r="H8" s="19" t="s">
        <v>44</v>
      </c>
      <c r="I8" s="19" t="s">
        <v>46</v>
      </c>
    </row>
    <row r="9" spans="1:18" ht="12.75" customHeight="1" x14ac:dyDescent="0.2">
      <c r="A9" s="25" t="s">
        <v>47</v>
      </c>
      <c r="B9" s="25"/>
      <c r="C9" s="26" t="s">
        <v>33</v>
      </c>
      <c r="D9" s="25"/>
      <c r="E9" s="27" t="s">
        <v>634</v>
      </c>
      <c r="F9" s="25"/>
      <c r="G9" s="25"/>
      <c r="H9" s="25"/>
      <c r="I9" s="28">
        <f>0+Q9</f>
        <v>0</v>
      </c>
      <c r="O9">
        <f>0+R9</f>
        <v>0</v>
      </c>
      <c r="Q9">
        <f>0+I10+I14+I18+I22+I26+I30+I34+I38+I42</f>
        <v>0</v>
      </c>
      <c r="R9">
        <f>0+O10+O14+O18+O22+O26+O30+O34+O38+O42</f>
        <v>0</v>
      </c>
    </row>
    <row r="10" spans="1:18" x14ac:dyDescent="0.2">
      <c r="A10" s="24" t="s">
        <v>50</v>
      </c>
      <c r="B10" s="29" t="s">
        <v>41</v>
      </c>
      <c r="C10" s="29" t="s">
        <v>635</v>
      </c>
      <c r="D10" s="24" t="s">
        <v>52</v>
      </c>
      <c r="E10" s="30" t="s">
        <v>636</v>
      </c>
      <c r="F10" s="31" t="s">
        <v>67</v>
      </c>
      <c r="G10" s="32">
        <v>2120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4" t="s">
        <v>55</v>
      </c>
      <c r="E11" s="35" t="s">
        <v>52</v>
      </c>
    </row>
    <row r="12" spans="1:18" x14ac:dyDescent="0.2">
      <c r="A12" s="36" t="s">
        <v>57</v>
      </c>
      <c r="E12" s="37" t="s">
        <v>637</v>
      </c>
    </row>
    <row r="13" spans="1:18" x14ac:dyDescent="0.2">
      <c r="A13" t="s">
        <v>59</v>
      </c>
      <c r="E13" s="35" t="s">
        <v>638</v>
      </c>
    </row>
    <row r="14" spans="1:18" x14ac:dyDescent="0.2">
      <c r="A14" s="24" t="s">
        <v>50</v>
      </c>
      <c r="B14" s="29" t="s">
        <v>78</v>
      </c>
      <c r="C14" s="29" t="s">
        <v>639</v>
      </c>
      <c r="D14" s="24" t="s">
        <v>52</v>
      </c>
      <c r="E14" s="30" t="s">
        <v>640</v>
      </c>
      <c r="F14" s="31" t="s">
        <v>67</v>
      </c>
      <c r="G14" s="32">
        <v>250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4" t="s">
        <v>55</v>
      </c>
      <c r="E15" s="35" t="s">
        <v>52</v>
      </c>
    </row>
    <row r="16" spans="1:18" x14ac:dyDescent="0.2">
      <c r="A16" s="36" t="s">
        <v>57</v>
      </c>
      <c r="E16" s="37" t="s">
        <v>637</v>
      </c>
    </row>
    <row r="17" spans="1:16" ht="25.5" x14ac:dyDescent="0.2">
      <c r="A17" t="s">
        <v>59</v>
      </c>
      <c r="E17" s="35" t="s">
        <v>641</v>
      </c>
    </row>
    <row r="18" spans="1:16" x14ac:dyDescent="0.2">
      <c r="A18" s="24" t="s">
        <v>50</v>
      </c>
      <c r="B18" s="29" t="s">
        <v>87</v>
      </c>
      <c r="C18" s="29" t="s">
        <v>642</v>
      </c>
      <c r="D18" s="24" t="s">
        <v>52</v>
      </c>
      <c r="E18" s="30" t="s">
        <v>643</v>
      </c>
      <c r="F18" s="31" t="s">
        <v>228</v>
      </c>
      <c r="G18" s="32">
        <v>68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27</v>
      </c>
    </row>
    <row r="19" spans="1:16" x14ac:dyDescent="0.2">
      <c r="A19" s="34" t="s">
        <v>55</v>
      </c>
      <c r="E19" s="35" t="s">
        <v>52</v>
      </c>
    </row>
    <row r="20" spans="1:16" x14ac:dyDescent="0.2">
      <c r="A20" s="36" t="s">
        <v>57</v>
      </c>
      <c r="E20" s="37" t="s">
        <v>637</v>
      </c>
    </row>
    <row r="21" spans="1:16" ht="38.25" x14ac:dyDescent="0.2">
      <c r="A21" t="s">
        <v>59</v>
      </c>
      <c r="E21" s="35" t="s">
        <v>644</v>
      </c>
    </row>
    <row r="22" spans="1:16" x14ac:dyDescent="0.2">
      <c r="A22" s="24" t="s">
        <v>50</v>
      </c>
      <c r="B22" s="29" t="s">
        <v>44</v>
      </c>
      <c r="C22" s="29" t="s">
        <v>645</v>
      </c>
      <c r="D22" s="24" t="s">
        <v>52</v>
      </c>
      <c r="E22" s="30" t="s">
        <v>646</v>
      </c>
      <c r="F22" s="31" t="s">
        <v>318</v>
      </c>
      <c r="G22" s="32">
        <v>96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27</v>
      </c>
    </row>
    <row r="23" spans="1:16" x14ac:dyDescent="0.2">
      <c r="A23" s="34" t="s">
        <v>55</v>
      </c>
      <c r="E23" s="35" t="s">
        <v>52</v>
      </c>
    </row>
    <row r="24" spans="1:16" x14ac:dyDescent="0.2">
      <c r="A24" s="36" t="s">
        <v>57</v>
      </c>
      <c r="E24" s="37" t="s">
        <v>637</v>
      </c>
    </row>
    <row r="25" spans="1:16" ht="229.5" x14ac:dyDescent="0.2">
      <c r="A25" t="s">
        <v>59</v>
      </c>
      <c r="E25" s="35" t="s">
        <v>647</v>
      </c>
    </row>
    <row r="26" spans="1:16" x14ac:dyDescent="0.2">
      <c r="A26" s="24" t="s">
        <v>50</v>
      </c>
      <c r="B26" s="29" t="s">
        <v>46</v>
      </c>
      <c r="C26" s="29" t="s">
        <v>648</v>
      </c>
      <c r="D26" s="24" t="s">
        <v>52</v>
      </c>
      <c r="E26" s="30" t="s">
        <v>649</v>
      </c>
      <c r="F26" s="31" t="s">
        <v>318</v>
      </c>
      <c r="G26" s="32">
        <v>620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6" x14ac:dyDescent="0.2">
      <c r="A27" s="34" t="s">
        <v>55</v>
      </c>
      <c r="E27" s="35" t="s">
        <v>52</v>
      </c>
    </row>
    <row r="28" spans="1:16" x14ac:dyDescent="0.2">
      <c r="A28" s="36" t="s">
        <v>57</v>
      </c>
      <c r="E28" s="37" t="s">
        <v>637</v>
      </c>
    </row>
    <row r="29" spans="1:16" ht="229.5" x14ac:dyDescent="0.2">
      <c r="A29" t="s">
        <v>59</v>
      </c>
      <c r="E29" s="35" t="s">
        <v>647</v>
      </c>
    </row>
    <row r="30" spans="1:16" x14ac:dyDescent="0.2">
      <c r="A30" s="24" t="s">
        <v>50</v>
      </c>
      <c r="B30" s="29" t="s">
        <v>97</v>
      </c>
      <c r="C30" s="29" t="s">
        <v>650</v>
      </c>
      <c r="D30" s="24" t="s">
        <v>52</v>
      </c>
      <c r="E30" s="30" t="s">
        <v>651</v>
      </c>
      <c r="F30" s="31" t="s">
        <v>652</v>
      </c>
      <c r="G30" s="32">
        <v>3300</v>
      </c>
      <c r="H30" s="33">
        <v>0</v>
      </c>
      <c r="I30" s="33">
        <f>ROUND(ROUND(H30,2)*ROUND(G30,3),2)</f>
        <v>0</v>
      </c>
      <c r="O30">
        <f>(I30*21)/100</f>
        <v>0</v>
      </c>
      <c r="P30" t="s">
        <v>27</v>
      </c>
    </row>
    <row r="31" spans="1:16" x14ac:dyDescent="0.2">
      <c r="A31" s="34" t="s">
        <v>55</v>
      </c>
      <c r="E31" s="35" t="s">
        <v>52</v>
      </c>
    </row>
    <row r="32" spans="1:16" x14ac:dyDescent="0.2">
      <c r="A32" s="36" t="s">
        <v>57</v>
      </c>
      <c r="E32" s="37" t="s">
        <v>637</v>
      </c>
    </row>
    <row r="33" spans="1:18" ht="25.5" x14ac:dyDescent="0.2">
      <c r="A33" t="s">
        <v>59</v>
      </c>
      <c r="E33" s="35" t="s">
        <v>653</v>
      </c>
    </row>
    <row r="34" spans="1:18" x14ac:dyDescent="0.2">
      <c r="A34" s="24" t="s">
        <v>50</v>
      </c>
      <c r="B34" s="29" t="s">
        <v>101</v>
      </c>
      <c r="C34" s="29" t="s">
        <v>654</v>
      </c>
      <c r="D34" s="24" t="s">
        <v>52</v>
      </c>
      <c r="E34" s="30" t="s">
        <v>655</v>
      </c>
      <c r="F34" s="31" t="s">
        <v>54</v>
      </c>
      <c r="G34" s="32">
        <v>584</v>
      </c>
      <c r="H34" s="33">
        <v>0</v>
      </c>
      <c r="I34" s="33">
        <f>ROUND(ROUND(H34,2)*ROUND(G34,3),2)</f>
        <v>0</v>
      </c>
      <c r="O34">
        <f>(I34*21)/100</f>
        <v>0</v>
      </c>
      <c r="P34" t="s">
        <v>27</v>
      </c>
    </row>
    <row r="35" spans="1:18" x14ac:dyDescent="0.2">
      <c r="A35" s="34" t="s">
        <v>55</v>
      </c>
      <c r="E35" s="35" t="s">
        <v>52</v>
      </c>
    </row>
    <row r="36" spans="1:18" x14ac:dyDescent="0.2">
      <c r="A36" s="36" t="s">
        <v>57</v>
      </c>
      <c r="E36" s="37" t="s">
        <v>637</v>
      </c>
    </row>
    <row r="37" spans="1:18" ht="25.5" x14ac:dyDescent="0.2">
      <c r="A37" t="s">
        <v>59</v>
      </c>
      <c r="E37" s="35" t="s">
        <v>656</v>
      </c>
    </row>
    <row r="38" spans="1:18" x14ac:dyDescent="0.2">
      <c r="A38" s="24" t="s">
        <v>50</v>
      </c>
      <c r="B38" s="29" t="s">
        <v>104</v>
      </c>
      <c r="C38" s="29" t="s">
        <v>657</v>
      </c>
      <c r="D38" s="24" t="s">
        <v>52</v>
      </c>
      <c r="E38" s="30" t="s">
        <v>658</v>
      </c>
      <c r="F38" s="31" t="s">
        <v>318</v>
      </c>
      <c r="G38" s="32">
        <v>606</v>
      </c>
      <c r="H38" s="33">
        <v>0</v>
      </c>
      <c r="I38" s="33">
        <f>ROUND(ROUND(H38,2)*ROUND(G38,3),2)</f>
        <v>0</v>
      </c>
      <c r="O38">
        <f>(I38*21)/100</f>
        <v>0</v>
      </c>
      <c r="P38" t="s">
        <v>27</v>
      </c>
    </row>
    <row r="39" spans="1:18" x14ac:dyDescent="0.2">
      <c r="A39" s="34" t="s">
        <v>55</v>
      </c>
      <c r="E39" s="35" t="s">
        <v>52</v>
      </c>
    </row>
    <row r="40" spans="1:18" x14ac:dyDescent="0.2">
      <c r="A40" s="36" t="s">
        <v>57</v>
      </c>
      <c r="E40" s="37" t="s">
        <v>637</v>
      </c>
    </row>
    <row r="41" spans="1:18" ht="165.75" x14ac:dyDescent="0.2">
      <c r="A41" t="s">
        <v>59</v>
      </c>
      <c r="E41" s="35" t="s">
        <v>659</v>
      </c>
    </row>
    <row r="42" spans="1:18" x14ac:dyDescent="0.2">
      <c r="A42" s="24" t="s">
        <v>50</v>
      </c>
      <c r="B42" s="29" t="s">
        <v>108</v>
      </c>
      <c r="C42" s="29" t="s">
        <v>660</v>
      </c>
      <c r="D42" s="24" t="s">
        <v>52</v>
      </c>
      <c r="E42" s="30" t="s">
        <v>661</v>
      </c>
      <c r="F42" s="31" t="s">
        <v>67</v>
      </c>
      <c r="G42" s="32">
        <v>2120</v>
      </c>
      <c r="H42" s="33">
        <v>0</v>
      </c>
      <c r="I42" s="33">
        <f>ROUND(ROUND(H42,2)*ROUND(G42,3),2)</f>
        <v>0</v>
      </c>
      <c r="O42">
        <f>(I42*21)/100</f>
        <v>0</v>
      </c>
      <c r="P42" t="s">
        <v>27</v>
      </c>
    </row>
    <row r="43" spans="1:18" x14ac:dyDescent="0.2">
      <c r="A43" s="34" t="s">
        <v>55</v>
      </c>
      <c r="E43" s="35" t="s">
        <v>52</v>
      </c>
    </row>
    <row r="44" spans="1:18" x14ac:dyDescent="0.2">
      <c r="A44" s="36" t="s">
        <v>57</v>
      </c>
      <c r="E44" s="37" t="s">
        <v>637</v>
      </c>
    </row>
    <row r="45" spans="1:18" ht="38.25" x14ac:dyDescent="0.2">
      <c r="A45" t="s">
        <v>59</v>
      </c>
      <c r="E45" s="35" t="s">
        <v>662</v>
      </c>
    </row>
    <row r="46" spans="1:18" ht="12.75" customHeight="1" x14ac:dyDescent="0.2">
      <c r="A46" s="12" t="s">
        <v>47</v>
      </c>
      <c r="B46" s="12"/>
      <c r="C46" s="38" t="s">
        <v>37</v>
      </c>
      <c r="D46" s="12"/>
      <c r="E46" s="27" t="s">
        <v>663</v>
      </c>
      <c r="F46" s="12"/>
      <c r="G46" s="12"/>
      <c r="H46" s="12"/>
      <c r="I46" s="39">
        <f>0+Q46</f>
        <v>0</v>
      </c>
      <c r="O46">
        <f>0+R46</f>
        <v>0</v>
      </c>
      <c r="Q46">
        <f>0+I47+I51+I55+I59+I63</f>
        <v>0</v>
      </c>
      <c r="R46">
        <f>0+O47+O51+O55+O59+O63</f>
        <v>0</v>
      </c>
    </row>
    <row r="47" spans="1:18" x14ac:dyDescent="0.2">
      <c r="A47" s="24" t="s">
        <v>50</v>
      </c>
      <c r="B47" s="29" t="s">
        <v>111</v>
      </c>
      <c r="C47" s="29" t="s">
        <v>664</v>
      </c>
      <c r="D47" s="24" t="s">
        <v>52</v>
      </c>
      <c r="E47" s="30" t="s">
        <v>665</v>
      </c>
      <c r="F47" s="31" t="s">
        <v>318</v>
      </c>
      <c r="G47" s="32">
        <v>45</v>
      </c>
      <c r="H47" s="33">
        <v>0</v>
      </c>
      <c r="I47" s="33">
        <f>ROUND(ROUND(H47,2)*ROUND(G47,3),2)</f>
        <v>0</v>
      </c>
      <c r="O47">
        <f>(I47*21)/100</f>
        <v>0</v>
      </c>
      <c r="P47" t="s">
        <v>27</v>
      </c>
    </row>
    <row r="48" spans="1:18" x14ac:dyDescent="0.2">
      <c r="A48" s="34" t="s">
        <v>55</v>
      </c>
      <c r="E48" s="35" t="s">
        <v>52</v>
      </c>
    </row>
    <row r="49" spans="1:16" x14ac:dyDescent="0.2">
      <c r="A49" s="36" t="s">
        <v>57</v>
      </c>
      <c r="E49" s="37" t="s">
        <v>637</v>
      </c>
    </row>
    <row r="50" spans="1:16" ht="38.25" x14ac:dyDescent="0.2">
      <c r="A50" t="s">
        <v>59</v>
      </c>
      <c r="E50" s="35" t="s">
        <v>666</v>
      </c>
    </row>
    <row r="51" spans="1:16" x14ac:dyDescent="0.2">
      <c r="A51" s="24" t="s">
        <v>50</v>
      </c>
      <c r="B51" s="29" t="s">
        <v>115</v>
      </c>
      <c r="C51" s="29" t="s">
        <v>667</v>
      </c>
      <c r="D51" s="24" t="s">
        <v>52</v>
      </c>
      <c r="E51" s="30" t="s">
        <v>668</v>
      </c>
      <c r="F51" s="31" t="s">
        <v>67</v>
      </c>
      <c r="G51" s="32">
        <v>16</v>
      </c>
      <c r="H51" s="33">
        <v>0</v>
      </c>
      <c r="I51" s="33">
        <f>ROUND(ROUND(H51,2)*ROUND(G51,3),2)</f>
        <v>0</v>
      </c>
      <c r="O51">
        <f>(I51*21)/100</f>
        <v>0</v>
      </c>
      <c r="P51" t="s">
        <v>27</v>
      </c>
    </row>
    <row r="52" spans="1:16" x14ac:dyDescent="0.2">
      <c r="A52" s="34" t="s">
        <v>55</v>
      </c>
      <c r="E52" s="35" t="s">
        <v>52</v>
      </c>
    </row>
    <row r="53" spans="1:16" x14ac:dyDescent="0.2">
      <c r="A53" s="36" t="s">
        <v>57</v>
      </c>
      <c r="E53" s="37" t="s">
        <v>637</v>
      </c>
    </row>
    <row r="54" spans="1:16" ht="63.75" x14ac:dyDescent="0.2">
      <c r="A54" t="s">
        <v>59</v>
      </c>
      <c r="E54" s="35" t="s">
        <v>669</v>
      </c>
    </row>
    <row r="55" spans="1:16" x14ac:dyDescent="0.2">
      <c r="A55" s="24" t="s">
        <v>50</v>
      </c>
      <c r="B55" s="29" t="s">
        <v>118</v>
      </c>
      <c r="C55" s="29" t="s">
        <v>670</v>
      </c>
      <c r="D55" s="24" t="s">
        <v>52</v>
      </c>
      <c r="E55" s="30" t="s">
        <v>671</v>
      </c>
      <c r="F55" s="31" t="s">
        <v>318</v>
      </c>
      <c r="G55" s="32">
        <v>4.4000000000000004</v>
      </c>
      <c r="H55" s="33">
        <v>0</v>
      </c>
      <c r="I55" s="33">
        <f>ROUND(ROUND(H55,2)*ROUND(G55,3),2)</f>
        <v>0</v>
      </c>
      <c r="O55">
        <f>(I55*21)/100</f>
        <v>0</v>
      </c>
      <c r="P55" t="s">
        <v>27</v>
      </c>
    </row>
    <row r="56" spans="1:16" x14ac:dyDescent="0.2">
      <c r="A56" s="34" t="s">
        <v>55</v>
      </c>
      <c r="E56" s="35" t="s">
        <v>52</v>
      </c>
    </row>
    <row r="57" spans="1:16" x14ac:dyDescent="0.2">
      <c r="A57" s="36" t="s">
        <v>57</v>
      </c>
      <c r="E57" s="37" t="s">
        <v>637</v>
      </c>
    </row>
    <row r="58" spans="1:16" ht="38.25" x14ac:dyDescent="0.2">
      <c r="A58" t="s">
        <v>59</v>
      </c>
      <c r="E58" s="35" t="s">
        <v>672</v>
      </c>
    </row>
    <row r="59" spans="1:16" x14ac:dyDescent="0.2">
      <c r="A59" s="24" t="s">
        <v>50</v>
      </c>
      <c r="B59" s="29" t="s">
        <v>121</v>
      </c>
      <c r="C59" s="29" t="s">
        <v>673</v>
      </c>
      <c r="D59" s="24" t="s">
        <v>52</v>
      </c>
      <c r="E59" s="30" t="s">
        <v>674</v>
      </c>
      <c r="F59" s="31" t="s">
        <v>67</v>
      </c>
      <c r="G59" s="32">
        <v>8</v>
      </c>
      <c r="H59" s="33">
        <v>0</v>
      </c>
      <c r="I59" s="33">
        <f>ROUND(ROUND(H59,2)*ROUND(G59,3),2)</f>
        <v>0</v>
      </c>
      <c r="O59">
        <f>(I59*21)/100</f>
        <v>0</v>
      </c>
      <c r="P59" t="s">
        <v>27</v>
      </c>
    </row>
    <row r="60" spans="1:16" x14ac:dyDescent="0.2">
      <c r="A60" s="34" t="s">
        <v>55</v>
      </c>
      <c r="E60" s="35" t="s">
        <v>52</v>
      </c>
    </row>
    <row r="61" spans="1:16" x14ac:dyDescent="0.2">
      <c r="A61" s="36" t="s">
        <v>57</v>
      </c>
      <c r="E61" s="37" t="s">
        <v>637</v>
      </c>
    </row>
    <row r="62" spans="1:16" ht="89.25" x14ac:dyDescent="0.2">
      <c r="A62" t="s">
        <v>59</v>
      </c>
      <c r="E62" s="35" t="s">
        <v>675</v>
      </c>
    </row>
    <row r="63" spans="1:16" x14ac:dyDescent="0.2">
      <c r="A63" s="24" t="s">
        <v>50</v>
      </c>
      <c r="B63" s="29" t="s">
        <v>124</v>
      </c>
      <c r="C63" s="29" t="s">
        <v>676</v>
      </c>
      <c r="D63" s="24" t="s">
        <v>52</v>
      </c>
      <c r="E63" s="30" t="s">
        <v>677</v>
      </c>
      <c r="F63" s="31" t="s">
        <v>318</v>
      </c>
      <c r="G63" s="32">
        <v>0.8</v>
      </c>
      <c r="H63" s="33">
        <v>0</v>
      </c>
      <c r="I63" s="33">
        <f>ROUND(ROUND(H63,2)*ROUND(G63,3),2)</f>
        <v>0</v>
      </c>
      <c r="O63">
        <f>(I63*21)/100</f>
        <v>0</v>
      </c>
      <c r="P63" t="s">
        <v>27</v>
      </c>
    </row>
    <row r="64" spans="1:16" x14ac:dyDescent="0.2">
      <c r="A64" s="34" t="s">
        <v>55</v>
      </c>
      <c r="E64" s="35" t="s">
        <v>52</v>
      </c>
    </row>
    <row r="65" spans="1:18" x14ac:dyDescent="0.2">
      <c r="A65" s="36" t="s">
        <v>57</v>
      </c>
      <c r="E65" s="37" t="s">
        <v>637</v>
      </c>
    </row>
    <row r="66" spans="1:18" ht="76.5" x14ac:dyDescent="0.2">
      <c r="A66" t="s">
        <v>59</v>
      </c>
      <c r="E66" s="35" t="s">
        <v>678</v>
      </c>
    </row>
    <row r="67" spans="1:18" ht="12.75" customHeight="1" x14ac:dyDescent="0.2">
      <c r="A67" s="12" t="s">
        <v>47</v>
      </c>
      <c r="B67" s="12"/>
      <c r="C67" s="38" t="s">
        <v>78</v>
      </c>
      <c r="D67" s="12"/>
      <c r="E67" s="27" t="s">
        <v>679</v>
      </c>
      <c r="F67" s="12"/>
      <c r="G67" s="12"/>
      <c r="H67" s="12"/>
      <c r="I67" s="39">
        <f>0+Q67</f>
        <v>0</v>
      </c>
      <c r="O67">
        <f>0+R67</f>
        <v>0</v>
      </c>
      <c r="Q67">
        <f>0+I68+I72</f>
        <v>0</v>
      </c>
      <c r="R67">
        <f>0+O68+O72</f>
        <v>0</v>
      </c>
    </row>
    <row r="68" spans="1:18" x14ac:dyDescent="0.2">
      <c r="A68" s="24" t="s">
        <v>50</v>
      </c>
      <c r="B68" s="29" t="s">
        <v>82</v>
      </c>
      <c r="C68" s="29" t="s">
        <v>680</v>
      </c>
      <c r="D68" s="24" t="s">
        <v>52</v>
      </c>
      <c r="E68" s="30" t="s">
        <v>681</v>
      </c>
      <c r="F68" s="31" t="s">
        <v>318</v>
      </c>
      <c r="G68" s="32">
        <v>2.5</v>
      </c>
      <c r="H68" s="33">
        <v>0</v>
      </c>
      <c r="I68" s="33">
        <f>ROUND(ROUND(H68,2)*ROUND(G68,3),2)</f>
        <v>0</v>
      </c>
      <c r="O68">
        <f>(I68*21)/100</f>
        <v>0</v>
      </c>
      <c r="P68" t="s">
        <v>27</v>
      </c>
    </row>
    <row r="69" spans="1:18" x14ac:dyDescent="0.2">
      <c r="A69" s="34" t="s">
        <v>55</v>
      </c>
      <c r="E69" s="35" t="s">
        <v>52</v>
      </c>
    </row>
    <row r="70" spans="1:18" x14ac:dyDescent="0.2">
      <c r="A70" s="36" t="s">
        <v>57</v>
      </c>
      <c r="E70" s="37" t="s">
        <v>637</v>
      </c>
    </row>
    <row r="71" spans="1:18" ht="280.5" x14ac:dyDescent="0.2">
      <c r="A71" t="s">
        <v>59</v>
      </c>
      <c r="E71" s="35" t="s">
        <v>682</v>
      </c>
    </row>
    <row r="72" spans="1:18" x14ac:dyDescent="0.2">
      <c r="A72" s="24" t="s">
        <v>50</v>
      </c>
      <c r="B72" s="29" t="s">
        <v>516</v>
      </c>
      <c r="C72" s="29" t="s">
        <v>683</v>
      </c>
      <c r="D72" s="24" t="s">
        <v>52</v>
      </c>
      <c r="E72" s="30" t="s">
        <v>684</v>
      </c>
      <c r="F72" s="31" t="s">
        <v>67</v>
      </c>
      <c r="G72" s="32">
        <v>32</v>
      </c>
      <c r="H72" s="33">
        <v>0</v>
      </c>
      <c r="I72" s="33">
        <f>ROUND(ROUND(H72,2)*ROUND(G72,3),2)</f>
        <v>0</v>
      </c>
      <c r="O72">
        <f>(I72*21)/100</f>
        <v>0</v>
      </c>
      <c r="P72" t="s">
        <v>27</v>
      </c>
    </row>
    <row r="73" spans="1:18" x14ac:dyDescent="0.2">
      <c r="A73" s="34" t="s">
        <v>55</v>
      </c>
      <c r="E73" s="35" t="s">
        <v>52</v>
      </c>
    </row>
    <row r="74" spans="1:18" x14ac:dyDescent="0.2">
      <c r="A74" s="36" t="s">
        <v>57</v>
      </c>
      <c r="E74" s="37" t="s">
        <v>637</v>
      </c>
    </row>
    <row r="75" spans="1:18" ht="38.25" x14ac:dyDescent="0.2">
      <c r="A75" t="s">
        <v>59</v>
      </c>
      <c r="E75" s="35" t="s">
        <v>685</v>
      </c>
    </row>
    <row r="76" spans="1:18" ht="12.75" customHeight="1" x14ac:dyDescent="0.2">
      <c r="A76" s="12" t="s">
        <v>47</v>
      </c>
      <c r="B76" s="12"/>
      <c r="C76" s="38" t="s">
        <v>516</v>
      </c>
      <c r="D76" s="12"/>
      <c r="E76" s="27" t="s">
        <v>49</v>
      </c>
      <c r="F76" s="12"/>
      <c r="G76" s="12"/>
      <c r="H76" s="12"/>
      <c r="I76" s="39">
        <f>0+Q76</f>
        <v>0</v>
      </c>
      <c r="O76">
        <f>0+R76</f>
        <v>0</v>
      </c>
      <c r="Q76">
        <f>0+I77+I81+I85+I89+I93+I97+I101+I105+I109+I113+I117+I121+I125+I129+I133+I137+I141</f>
        <v>0</v>
      </c>
      <c r="R76">
        <f>0+O77+O81+O85+O89+O93+O97+O101+O105+O109+O113+O117+O121+O125+O129+O133+O137+O141</f>
        <v>0</v>
      </c>
    </row>
    <row r="77" spans="1:18" x14ac:dyDescent="0.2">
      <c r="A77" s="24" t="s">
        <v>50</v>
      </c>
      <c r="B77" s="29" t="s">
        <v>127</v>
      </c>
      <c r="C77" s="29" t="s">
        <v>686</v>
      </c>
      <c r="D77" s="24" t="s">
        <v>52</v>
      </c>
      <c r="E77" s="30" t="s">
        <v>687</v>
      </c>
      <c r="F77" s="31" t="s">
        <v>71</v>
      </c>
      <c r="G77" s="32">
        <v>12</v>
      </c>
      <c r="H77" s="33">
        <v>0</v>
      </c>
      <c r="I77" s="33">
        <f>ROUND(ROUND(H77,2)*ROUND(G77,3),2)</f>
        <v>0</v>
      </c>
      <c r="O77">
        <f>(I77*21)/100</f>
        <v>0</v>
      </c>
      <c r="P77" t="s">
        <v>27</v>
      </c>
    </row>
    <row r="78" spans="1:18" x14ac:dyDescent="0.2">
      <c r="A78" s="34" t="s">
        <v>55</v>
      </c>
      <c r="E78" s="35" t="s">
        <v>52</v>
      </c>
    </row>
    <row r="79" spans="1:18" x14ac:dyDescent="0.2">
      <c r="A79" s="36" t="s">
        <v>57</v>
      </c>
      <c r="E79" s="37" t="s">
        <v>637</v>
      </c>
    </row>
    <row r="80" spans="1:18" ht="63.75" x14ac:dyDescent="0.2">
      <c r="A80" t="s">
        <v>59</v>
      </c>
      <c r="E80" s="35" t="s">
        <v>688</v>
      </c>
    </row>
    <row r="81" spans="1:16" x14ac:dyDescent="0.2">
      <c r="A81" s="24" t="s">
        <v>50</v>
      </c>
      <c r="B81" s="29" t="s">
        <v>131</v>
      </c>
      <c r="C81" s="29" t="s">
        <v>689</v>
      </c>
      <c r="D81" s="24" t="s">
        <v>52</v>
      </c>
      <c r="E81" s="30" t="s">
        <v>690</v>
      </c>
      <c r="F81" s="31" t="s">
        <v>54</v>
      </c>
      <c r="G81" s="32">
        <v>547</v>
      </c>
      <c r="H81" s="33">
        <v>0</v>
      </c>
      <c r="I81" s="33">
        <f>ROUND(ROUND(H81,2)*ROUND(G81,3),2)</f>
        <v>0</v>
      </c>
      <c r="O81">
        <f>(I81*21)/100</f>
        <v>0</v>
      </c>
      <c r="P81" t="s">
        <v>27</v>
      </c>
    </row>
    <row r="82" spans="1:16" x14ac:dyDescent="0.2">
      <c r="A82" s="34" t="s">
        <v>55</v>
      </c>
      <c r="E82" s="35" t="s">
        <v>52</v>
      </c>
    </row>
    <row r="83" spans="1:16" x14ac:dyDescent="0.2">
      <c r="A83" s="36" t="s">
        <v>57</v>
      </c>
      <c r="E83" s="37" t="s">
        <v>637</v>
      </c>
    </row>
    <row r="84" spans="1:16" ht="51" x14ac:dyDescent="0.2">
      <c r="A84" t="s">
        <v>59</v>
      </c>
      <c r="E84" s="35" t="s">
        <v>691</v>
      </c>
    </row>
    <row r="85" spans="1:16" ht="25.5" x14ac:dyDescent="0.2">
      <c r="A85" s="24" t="s">
        <v>50</v>
      </c>
      <c r="B85" s="29" t="s">
        <v>137</v>
      </c>
      <c r="C85" s="29" t="s">
        <v>692</v>
      </c>
      <c r="D85" s="24" t="s">
        <v>52</v>
      </c>
      <c r="E85" s="30" t="s">
        <v>693</v>
      </c>
      <c r="F85" s="31" t="s">
        <v>54</v>
      </c>
      <c r="G85" s="32">
        <v>1414</v>
      </c>
      <c r="H85" s="33">
        <v>0</v>
      </c>
      <c r="I85" s="33">
        <f>ROUND(ROUND(H85,2)*ROUND(G85,3),2)</f>
        <v>0</v>
      </c>
      <c r="O85">
        <f>(I85*21)/100</f>
        <v>0</v>
      </c>
      <c r="P85" t="s">
        <v>27</v>
      </c>
    </row>
    <row r="86" spans="1:16" x14ac:dyDescent="0.2">
      <c r="A86" s="34" t="s">
        <v>55</v>
      </c>
      <c r="E86" s="35" t="s">
        <v>52</v>
      </c>
    </row>
    <row r="87" spans="1:16" x14ac:dyDescent="0.2">
      <c r="A87" s="36" t="s">
        <v>57</v>
      </c>
      <c r="E87" s="37" t="s">
        <v>637</v>
      </c>
    </row>
    <row r="88" spans="1:16" ht="51" x14ac:dyDescent="0.2">
      <c r="A88" t="s">
        <v>59</v>
      </c>
      <c r="E88" s="35" t="s">
        <v>691</v>
      </c>
    </row>
    <row r="89" spans="1:16" x14ac:dyDescent="0.2">
      <c r="A89" s="24" t="s">
        <v>50</v>
      </c>
      <c r="B89" s="29" t="s">
        <v>141</v>
      </c>
      <c r="C89" s="29" t="s">
        <v>694</v>
      </c>
      <c r="D89" s="24" t="s">
        <v>52</v>
      </c>
      <c r="E89" s="30" t="s">
        <v>695</v>
      </c>
      <c r="F89" s="31" t="s">
        <v>54</v>
      </c>
      <c r="G89" s="32">
        <v>72</v>
      </c>
      <c r="H89" s="33">
        <v>0</v>
      </c>
      <c r="I89" s="33">
        <f>ROUND(ROUND(H89,2)*ROUND(G89,3),2)</f>
        <v>0</v>
      </c>
      <c r="O89">
        <f>(I89*21)/100</f>
        <v>0</v>
      </c>
      <c r="P89" t="s">
        <v>27</v>
      </c>
    </row>
    <row r="90" spans="1:16" x14ac:dyDescent="0.2">
      <c r="A90" s="34" t="s">
        <v>55</v>
      </c>
      <c r="E90" s="35" t="s">
        <v>52</v>
      </c>
    </row>
    <row r="91" spans="1:16" x14ac:dyDescent="0.2">
      <c r="A91" s="36" t="s">
        <v>57</v>
      </c>
      <c r="E91" s="37" t="s">
        <v>637</v>
      </c>
    </row>
    <row r="92" spans="1:16" ht="51" x14ac:dyDescent="0.2">
      <c r="A92" t="s">
        <v>59</v>
      </c>
      <c r="E92" s="35" t="s">
        <v>696</v>
      </c>
    </row>
    <row r="93" spans="1:16" x14ac:dyDescent="0.2">
      <c r="A93" s="24" t="s">
        <v>50</v>
      </c>
      <c r="B93" s="29" t="s">
        <v>144</v>
      </c>
      <c r="C93" s="29" t="s">
        <v>697</v>
      </c>
      <c r="D93" s="24" t="s">
        <v>52</v>
      </c>
      <c r="E93" s="30" t="s">
        <v>698</v>
      </c>
      <c r="F93" s="31" t="s">
        <v>71</v>
      </c>
      <c r="G93" s="32">
        <v>3</v>
      </c>
      <c r="H93" s="33">
        <v>0</v>
      </c>
      <c r="I93" s="33">
        <f>ROUND(ROUND(H93,2)*ROUND(G93,3),2)</f>
        <v>0</v>
      </c>
      <c r="O93">
        <f>(I93*21)/100</f>
        <v>0</v>
      </c>
      <c r="P93" t="s">
        <v>27</v>
      </c>
    </row>
    <row r="94" spans="1:16" x14ac:dyDescent="0.2">
      <c r="A94" s="34" t="s">
        <v>55</v>
      </c>
      <c r="E94" s="35" t="s">
        <v>52</v>
      </c>
    </row>
    <row r="95" spans="1:16" x14ac:dyDescent="0.2">
      <c r="A95" s="36" t="s">
        <v>57</v>
      </c>
      <c r="E95" s="37" t="s">
        <v>637</v>
      </c>
    </row>
    <row r="96" spans="1:16" ht="38.25" x14ac:dyDescent="0.2">
      <c r="A96" t="s">
        <v>59</v>
      </c>
      <c r="E96" s="35" t="s">
        <v>699</v>
      </c>
    </row>
    <row r="97" spans="1:16" ht="25.5" x14ac:dyDescent="0.2">
      <c r="A97" s="24" t="s">
        <v>50</v>
      </c>
      <c r="B97" s="29" t="s">
        <v>147</v>
      </c>
      <c r="C97" s="29" t="s">
        <v>700</v>
      </c>
      <c r="D97" s="24" t="s">
        <v>52</v>
      </c>
      <c r="E97" s="30" t="s">
        <v>701</v>
      </c>
      <c r="F97" s="31" t="s">
        <v>54</v>
      </c>
      <c r="G97" s="32">
        <v>547</v>
      </c>
      <c r="H97" s="33">
        <v>0</v>
      </c>
      <c r="I97" s="33">
        <f>ROUND(ROUND(H97,2)*ROUND(G97,3),2)</f>
        <v>0</v>
      </c>
      <c r="O97">
        <f>(I97*21)/100</f>
        <v>0</v>
      </c>
      <c r="P97" t="s">
        <v>27</v>
      </c>
    </row>
    <row r="98" spans="1:16" x14ac:dyDescent="0.2">
      <c r="A98" s="34" t="s">
        <v>55</v>
      </c>
      <c r="E98" s="35" t="s">
        <v>52</v>
      </c>
    </row>
    <row r="99" spans="1:16" x14ac:dyDescent="0.2">
      <c r="A99" s="36" t="s">
        <v>57</v>
      </c>
      <c r="E99" s="37" t="s">
        <v>637</v>
      </c>
    </row>
    <row r="100" spans="1:16" ht="76.5" x14ac:dyDescent="0.2">
      <c r="A100" t="s">
        <v>59</v>
      </c>
      <c r="E100" s="35" t="s">
        <v>702</v>
      </c>
    </row>
    <row r="101" spans="1:16" ht="25.5" x14ac:dyDescent="0.2">
      <c r="A101" s="24" t="s">
        <v>50</v>
      </c>
      <c r="B101" s="29" t="s">
        <v>151</v>
      </c>
      <c r="C101" s="29" t="s">
        <v>703</v>
      </c>
      <c r="D101" s="24" t="s">
        <v>52</v>
      </c>
      <c r="E101" s="30" t="s">
        <v>704</v>
      </c>
      <c r="F101" s="31" t="s">
        <v>54</v>
      </c>
      <c r="G101" s="32">
        <v>1414</v>
      </c>
      <c r="H101" s="33">
        <v>0</v>
      </c>
      <c r="I101" s="33">
        <f>ROUND(ROUND(H101,2)*ROUND(G101,3),2)</f>
        <v>0</v>
      </c>
      <c r="O101">
        <f>(I101*21)/100</f>
        <v>0</v>
      </c>
      <c r="P101" t="s">
        <v>27</v>
      </c>
    </row>
    <row r="102" spans="1:16" x14ac:dyDescent="0.2">
      <c r="A102" s="34" t="s">
        <v>55</v>
      </c>
      <c r="E102" s="35" t="s">
        <v>52</v>
      </c>
    </row>
    <row r="103" spans="1:16" x14ac:dyDescent="0.2">
      <c r="A103" s="36" t="s">
        <v>57</v>
      </c>
      <c r="E103" s="37" t="s">
        <v>637</v>
      </c>
    </row>
    <row r="104" spans="1:16" ht="63.75" x14ac:dyDescent="0.2">
      <c r="A104" t="s">
        <v>59</v>
      </c>
      <c r="E104" s="35" t="s">
        <v>705</v>
      </c>
    </row>
    <row r="105" spans="1:16" ht="25.5" x14ac:dyDescent="0.2">
      <c r="A105" s="24" t="s">
        <v>50</v>
      </c>
      <c r="B105" s="29" t="s">
        <v>156</v>
      </c>
      <c r="C105" s="29" t="s">
        <v>706</v>
      </c>
      <c r="D105" s="24" t="s">
        <v>52</v>
      </c>
      <c r="E105" s="30" t="s">
        <v>707</v>
      </c>
      <c r="F105" s="31" t="s">
        <v>54</v>
      </c>
      <c r="G105" s="32">
        <v>32</v>
      </c>
      <c r="H105" s="33">
        <v>0</v>
      </c>
      <c r="I105" s="33">
        <f>ROUND(ROUND(H105,2)*ROUND(G105,3),2)</f>
        <v>0</v>
      </c>
      <c r="O105">
        <f>(I105*21)/100</f>
        <v>0</v>
      </c>
      <c r="P105" t="s">
        <v>27</v>
      </c>
    </row>
    <row r="106" spans="1:16" x14ac:dyDescent="0.2">
      <c r="A106" s="34" t="s">
        <v>55</v>
      </c>
      <c r="E106" s="35" t="s">
        <v>52</v>
      </c>
    </row>
    <row r="107" spans="1:16" x14ac:dyDescent="0.2">
      <c r="A107" s="36" t="s">
        <v>57</v>
      </c>
      <c r="E107" s="37" t="s">
        <v>637</v>
      </c>
    </row>
    <row r="108" spans="1:16" ht="63.75" x14ac:dyDescent="0.2">
      <c r="A108" t="s">
        <v>59</v>
      </c>
      <c r="E108" s="35" t="s">
        <v>708</v>
      </c>
    </row>
    <row r="109" spans="1:16" x14ac:dyDescent="0.2">
      <c r="A109" s="24" t="s">
        <v>50</v>
      </c>
      <c r="B109" s="29" t="s">
        <v>161</v>
      </c>
      <c r="C109" s="29" t="s">
        <v>709</v>
      </c>
      <c r="D109" s="24" t="s">
        <v>52</v>
      </c>
      <c r="E109" s="30" t="s">
        <v>710</v>
      </c>
      <c r="F109" s="31" t="s">
        <v>71</v>
      </c>
      <c r="G109" s="32">
        <v>640</v>
      </c>
      <c r="H109" s="33">
        <v>0</v>
      </c>
      <c r="I109" s="33">
        <f>ROUND(ROUND(H109,2)*ROUND(G109,3),2)</f>
        <v>0</v>
      </c>
      <c r="O109">
        <f>(I109*21)/100</f>
        <v>0</v>
      </c>
      <c r="P109" t="s">
        <v>27</v>
      </c>
    </row>
    <row r="110" spans="1:16" x14ac:dyDescent="0.2">
      <c r="A110" s="34" t="s">
        <v>55</v>
      </c>
      <c r="E110" s="35" t="s">
        <v>52</v>
      </c>
    </row>
    <row r="111" spans="1:16" x14ac:dyDescent="0.2">
      <c r="A111" s="36" t="s">
        <v>57</v>
      </c>
      <c r="E111" s="37" t="s">
        <v>637</v>
      </c>
    </row>
    <row r="112" spans="1:16" ht="25.5" x14ac:dyDescent="0.2">
      <c r="A112" t="s">
        <v>59</v>
      </c>
      <c r="E112" s="35" t="s">
        <v>711</v>
      </c>
    </row>
    <row r="113" spans="1:16" ht="25.5" x14ac:dyDescent="0.2">
      <c r="A113" s="24" t="s">
        <v>50</v>
      </c>
      <c r="B113" s="29" t="s">
        <v>165</v>
      </c>
      <c r="C113" s="29" t="s">
        <v>712</v>
      </c>
      <c r="D113" s="24" t="s">
        <v>52</v>
      </c>
      <c r="E113" s="30" t="s">
        <v>713</v>
      </c>
      <c r="F113" s="31" t="s">
        <v>71</v>
      </c>
      <c r="G113" s="32">
        <v>2</v>
      </c>
      <c r="H113" s="33">
        <v>0</v>
      </c>
      <c r="I113" s="33">
        <f>ROUND(ROUND(H113,2)*ROUND(G113,3),2)</f>
        <v>0</v>
      </c>
      <c r="O113">
        <f>(I113*21)/100</f>
        <v>0</v>
      </c>
      <c r="P113" t="s">
        <v>27</v>
      </c>
    </row>
    <row r="114" spans="1:16" x14ac:dyDescent="0.2">
      <c r="A114" s="34" t="s">
        <v>55</v>
      </c>
      <c r="E114" s="35" t="s">
        <v>52</v>
      </c>
    </row>
    <row r="115" spans="1:16" x14ac:dyDescent="0.2">
      <c r="A115" s="36" t="s">
        <v>57</v>
      </c>
      <c r="E115" s="37" t="s">
        <v>637</v>
      </c>
    </row>
    <row r="116" spans="1:16" ht="38.25" x14ac:dyDescent="0.2">
      <c r="A116" t="s">
        <v>59</v>
      </c>
      <c r="E116" s="35" t="s">
        <v>72</v>
      </c>
    </row>
    <row r="117" spans="1:16" ht="25.5" x14ac:dyDescent="0.2">
      <c r="A117" s="24" t="s">
        <v>50</v>
      </c>
      <c r="B117" s="29" t="s">
        <v>169</v>
      </c>
      <c r="C117" s="29" t="s">
        <v>714</v>
      </c>
      <c r="D117" s="24" t="s">
        <v>52</v>
      </c>
      <c r="E117" s="30" t="s">
        <v>715</v>
      </c>
      <c r="F117" s="31" t="s">
        <v>71</v>
      </c>
      <c r="G117" s="32">
        <v>208</v>
      </c>
      <c r="H117" s="33">
        <v>0</v>
      </c>
      <c r="I117" s="33">
        <f>ROUND(ROUND(H117,2)*ROUND(G117,3),2)</f>
        <v>0</v>
      </c>
      <c r="O117">
        <f>(I117*21)/100</f>
        <v>0</v>
      </c>
      <c r="P117" t="s">
        <v>27</v>
      </c>
    </row>
    <row r="118" spans="1:16" x14ac:dyDescent="0.2">
      <c r="A118" s="34" t="s">
        <v>55</v>
      </c>
      <c r="E118" s="35" t="s">
        <v>52</v>
      </c>
    </row>
    <row r="119" spans="1:16" x14ac:dyDescent="0.2">
      <c r="A119" s="36" t="s">
        <v>57</v>
      </c>
      <c r="E119" s="37" t="s">
        <v>637</v>
      </c>
    </row>
    <row r="120" spans="1:16" ht="51" x14ac:dyDescent="0.2">
      <c r="A120" t="s">
        <v>59</v>
      </c>
      <c r="E120" s="35" t="s">
        <v>716</v>
      </c>
    </row>
    <row r="121" spans="1:16" x14ac:dyDescent="0.2">
      <c r="A121" s="24" t="s">
        <v>50</v>
      </c>
      <c r="B121" s="29" t="s">
        <v>172</v>
      </c>
      <c r="C121" s="29" t="s">
        <v>717</v>
      </c>
      <c r="D121" s="24" t="s">
        <v>52</v>
      </c>
      <c r="E121" s="30" t="s">
        <v>718</v>
      </c>
      <c r="F121" s="31" t="s">
        <v>71</v>
      </c>
      <c r="G121" s="32">
        <v>230</v>
      </c>
      <c r="H121" s="33">
        <v>0</v>
      </c>
      <c r="I121" s="33">
        <f>ROUND(ROUND(H121,2)*ROUND(G121,3),2)</f>
        <v>0</v>
      </c>
      <c r="O121">
        <f>(I121*21)/100</f>
        <v>0</v>
      </c>
      <c r="P121" t="s">
        <v>27</v>
      </c>
    </row>
    <row r="122" spans="1:16" x14ac:dyDescent="0.2">
      <c r="A122" s="34" t="s">
        <v>55</v>
      </c>
      <c r="E122" s="35" t="s">
        <v>52</v>
      </c>
    </row>
    <row r="123" spans="1:16" x14ac:dyDescent="0.2">
      <c r="A123" s="36" t="s">
        <v>57</v>
      </c>
      <c r="E123" s="37" t="s">
        <v>637</v>
      </c>
    </row>
    <row r="124" spans="1:16" ht="51" x14ac:dyDescent="0.2">
      <c r="A124" t="s">
        <v>59</v>
      </c>
      <c r="E124" s="35" t="s">
        <v>719</v>
      </c>
    </row>
    <row r="125" spans="1:16" x14ac:dyDescent="0.2">
      <c r="A125" s="24" t="s">
        <v>50</v>
      </c>
      <c r="B125" s="29" t="s">
        <v>175</v>
      </c>
      <c r="C125" s="29" t="s">
        <v>720</v>
      </c>
      <c r="D125" s="24" t="s">
        <v>52</v>
      </c>
      <c r="E125" s="30" t="s">
        <v>721</v>
      </c>
      <c r="F125" s="31" t="s">
        <v>71</v>
      </c>
      <c r="G125" s="32">
        <v>58</v>
      </c>
      <c r="H125" s="33">
        <v>0</v>
      </c>
      <c r="I125" s="33">
        <f>ROUND(ROUND(H125,2)*ROUND(G125,3),2)</f>
        <v>0</v>
      </c>
      <c r="O125">
        <f>(I125*21)/100</f>
        <v>0</v>
      </c>
      <c r="P125" t="s">
        <v>27</v>
      </c>
    </row>
    <row r="126" spans="1:16" x14ac:dyDescent="0.2">
      <c r="A126" s="34" t="s">
        <v>55</v>
      </c>
      <c r="E126" s="35" t="s">
        <v>52</v>
      </c>
    </row>
    <row r="127" spans="1:16" x14ac:dyDescent="0.2">
      <c r="A127" s="36" t="s">
        <v>57</v>
      </c>
      <c r="E127" s="37" t="s">
        <v>637</v>
      </c>
    </row>
    <row r="128" spans="1:16" ht="51" x14ac:dyDescent="0.2">
      <c r="A128" t="s">
        <v>59</v>
      </c>
      <c r="E128" s="35" t="s">
        <v>719</v>
      </c>
    </row>
    <row r="129" spans="1:16" x14ac:dyDescent="0.2">
      <c r="A129" s="24" t="s">
        <v>50</v>
      </c>
      <c r="B129" s="29" t="s">
        <v>179</v>
      </c>
      <c r="C129" s="29" t="s">
        <v>722</v>
      </c>
      <c r="D129" s="24" t="s">
        <v>52</v>
      </c>
      <c r="E129" s="30" t="s">
        <v>723</v>
      </c>
      <c r="F129" s="31" t="s">
        <v>67</v>
      </c>
      <c r="G129" s="32">
        <v>550</v>
      </c>
      <c r="H129" s="33">
        <v>0</v>
      </c>
      <c r="I129" s="33">
        <f>ROUND(ROUND(H129,2)*ROUND(G129,3),2)</f>
        <v>0</v>
      </c>
      <c r="O129">
        <f>(I129*21)/100</f>
        <v>0</v>
      </c>
      <c r="P129" t="s">
        <v>27</v>
      </c>
    </row>
    <row r="130" spans="1:16" x14ac:dyDescent="0.2">
      <c r="A130" s="34" t="s">
        <v>55</v>
      </c>
      <c r="E130" s="35" t="s">
        <v>52</v>
      </c>
    </row>
    <row r="131" spans="1:16" x14ac:dyDescent="0.2">
      <c r="A131" s="36" t="s">
        <v>57</v>
      </c>
      <c r="E131" s="37" t="s">
        <v>637</v>
      </c>
    </row>
    <row r="132" spans="1:16" ht="102" x14ac:dyDescent="0.2">
      <c r="A132" t="s">
        <v>59</v>
      </c>
      <c r="E132" s="35" t="s">
        <v>724</v>
      </c>
    </row>
    <row r="133" spans="1:16" x14ac:dyDescent="0.2">
      <c r="A133" s="24" t="s">
        <v>50</v>
      </c>
      <c r="B133" s="29" t="s">
        <v>183</v>
      </c>
      <c r="C133" s="29" t="s">
        <v>725</v>
      </c>
      <c r="D133" s="24" t="s">
        <v>52</v>
      </c>
      <c r="E133" s="30" t="s">
        <v>726</v>
      </c>
      <c r="F133" s="31" t="s">
        <v>67</v>
      </c>
      <c r="G133" s="32">
        <v>0.05</v>
      </c>
      <c r="H133" s="33">
        <v>0</v>
      </c>
      <c r="I133" s="33">
        <f>ROUND(ROUND(H133,2)*ROUND(G133,3),2)</f>
        <v>0</v>
      </c>
      <c r="O133">
        <f>(I133*21)/100</f>
        <v>0</v>
      </c>
      <c r="P133" t="s">
        <v>27</v>
      </c>
    </row>
    <row r="134" spans="1:16" x14ac:dyDescent="0.2">
      <c r="A134" s="34" t="s">
        <v>55</v>
      </c>
      <c r="E134" s="35" t="s">
        <v>52</v>
      </c>
    </row>
    <row r="135" spans="1:16" x14ac:dyDescent="0.2">
      <c r="A135" s="36" t="s">
        <v>57</v>
      </c>
      <c r="E135" s="37" t="s">
        <v>637</v>
      </c>
    </row>
    <row r="136" spans="1:16" ht="76.5" x14ac:dyDescent="0.2">
      <c r="A136" t="s">
        <v>59</v>
      </c>
      <c r="E136" s="35" t="s">
        <v>60</v>
      </c>
    </row>
    <row r="137" spans="1:16" x14ac:dyDescent="0.2">
      <c r="A137" s="24" t="s">
        <v>50</v>
      </c>
      <c r="B137" s="29" t="s">
        <v>187</v>
      </c>
      <c r="C137" s="29" t="s">
        <v>727</v>
      </c>
      <c r="D137" s="24" t="s">
        <v>52</v>
      </c>
      <c r="E137" s="30" t="s">
        <v>728</v>
      </c>
      <c r="F137" s="31" t="s">
        <v>71</v>
      </c>
      <c r="G137" s="32">
        <v>206</v>
      </c>
      <c r="H137" s="33">
        <v>0</v>
      </c>
      <c r="I137" s="33">
        <f>ROUND(ROUND(H137,2)*ROUND(G137,3),2)</f>
        <v>0</v>
      </c>
      <c r="O137">
        <f>(I137*21)/100</f>
        <v>0</v>
      </c>
      <c r="P137" t="s">
        <v>27</v>
      </c>
    </row>
    <row r="138" spans="1:16" x14ac:dyDescent="0.2">
      <c r="A138" s="34" t="s">
        <v>55</v>
      </c>
      <c r="E138" s="35" t="s">
        <v>52</v>
      </c>
    </row>
    <row r="139" spans="1:16" x14ac:dyDescent="0.2">
      <c r="A139" s="36" t="s">
        <v>57</v>
      </c>
      <c r="E139" s="37" t="s">
        <v>637</v>
      </c>
    </row>
    <row r="140" spans="1:16" ht="76.5" x14ac:dyDescent="0.2">
      <c r="A140" t="s">
        <v>59</v>
      </c>
      <c r="E140" s="35" t="s">
        <v>60</v>
      </c>
    </row>
    <row r="141" spans="1:16" x14ac:dyDescent="0.2">
      <c r="A141" s="24" t="s">
        <v>50</v>
      </c>
      <c r="B141" s="29" t="s">
        <v>190</v>
      </c>
      <c r="C141" s="29" t="s">
        <v>729</v>
      </c>
      <c r="D141" s="24" t="s">
        <v>52</v>
      </c>
      <c r="E141" s="30" t="s">
        <v>730</v>
      </c>
      <c r="F141" s="31" t="s">
        <v>731</v>
      </c>
      <c r="G141" s="32">
        <v>6</v>
      </c>
      <c r="H141" s="33">
        <v>0</v>
      </c>
      <c r="I141" s="33">
        <f>ROUND(ROUND(H141,2)*ROUND(G141,3),2)</f>
        <v>0</v>
      </c>
      <c r="O141">
        <f>(I141*21)/100</f>
        <v>0</v>
      </c>
      <c r="P141" t="s">
        <v>27</v>
      </c>
    </row>
    <row r="142" spans="1:16" x14ac:dyDescent="0.2">
      <c r="A142" s="34" t="s">
        <v>55</v>
      </c>
      <c r="E142" s="35" t="s">
        <v>52</v>
      </c>
    </row>
    <row r="143" spans="1:16" x14ac:dyDescent="0.2">
      <c r="A143" s="36" t="s">
        <v>57</v>
      </c>
      <c r="E143" s="37" t="s">
        <v>637</v>
      </c>
    </row>
    <row r="144" spans="1:16" ht="76.5" x14ac:dyDescent="0.2">
      <c r="A144" t="s">
        <v>59</v>
      </c>
      <c r="E144" s="35" t="s">
        <v>732</v>
      </c>
    </row>
    <row r="145" spans="1:18" ht="12.75" customHeight="1" x14ac:dyDescent="0.2">
      <c r="A145" s="12" t="s">
        <v>47</v>
      </c>
      <c r="B145" s="12"/>
      <c r="C145" s="38" t="s">
        <v>733</v>
      </c>
      <c r="D145" s="12"/>
      <c r="E145" s="27" t="s">
        <v>734</v>
      </c>
      <c r="F145" s="12"/>
      <c r="G145" s="12"/>
      <c r="H145" s="12"/>
      <c r="I145" s="39">
        <f>0+Q145</f>
        <v>0</v>
      </c>
      <c r="O145">
        <f>0+R145</f>
        <v>0</v>
      </c>
      <c r="Q145">
        <f>0+I146+I150+I154+I158+I162+I166+I170+I174+I178+I182+I186</f>
        <v>0</v>
      </c>
      <c r="R145">
        <f>0+O146+O150+O154+O158+O162+O166+O170+O174+O178+O182+O186</f>
        <v>0</v>
      </c>
    </row>
    <row r="146" spans="1:18" x14ac:dyDescent="0.2">
      <c r="A146" s="24" t="s">
        <v>50</v>
      </c>
      <c r="B146" s="29" t="s">
        <v>194</v>
      </c>
      <c r="C146" s="29" t="s">
        <v>735</v>
      </c>
      <c r="D146" s="24" t="s">
        <v>52</v>
      </c>
      <c r="E146" s="30" t="s">
        <v>736</v>
      </c>
      <c r="F146" s="31" t="s">
        <v>54</v>
      </c>
      <c r="G146" s="32">
        <v>24</v>
      </c>
      <c r="H146" s="33">
        <v>0</v>
      </c>
      <c r="I146" s="33">
        <f>ROUND(ROUND(H146,2)*ROUND(G146,3),2)</f>
        <v>0</v>
      </c>
      <c r="O146">
        <f>(I146*21)/100</f>
        <v>0</v>
      </c>
      <c r="P146" t="s">
        <v>27</v>
      </c>
    </row>
    <row r="147" spans="1:18" x14ac:dyDescent="0.2">
      <c r="A147" s="34" t="s">
        <v>55</v>
      </c>
      <c r="E147" s="35" t="s">
        <v>52</v>
      </c>
    </row>
    <row r="148" spans="1:18" x14ac:dyDescent="0.2">
      <c r="A148" s="36" t="s">
        <v>57</v>
      </c>
      <c r="E148" s="37" t="s">
        <v>637</v>
      </c>
    </row>
    <row r="149" spans="1:18" ht="38.25" x14ac:dyDescent="0.2">
      <c r="A149" t="s">
        <v>59</v>
      </c>
      <c r="E149" s="35" t="s">
        <v>737</v>
      </c>
    </row>
    <row r="150" spans="1:18" x14ac:dyDescent="0.2">
      <c r="A150" s="24" t="s">
        <v>50</v>
      </c>
      <c r="B150" s="29" t="s">
        <v>199</v>
      </c>
      <c r="C150" s="29" t="s">
        <v>738</v>
      </c>
      <c r="D150" s="24" t="s">
        <v>52</v>
      </c>
      <c r="E150" s="30" t="s">
        <v>739</v>
      </c>
      <c r="F150" s="31" t="s">
        <v>54</v>
      </c>
      <c r="G150" s="32">
        <v>252</v>
      </c>
      <c r="H150" s="33">
        <v>0</v>
      </c>
      <c r="I150" s="33">
        <f>ROUND(ROUND(H150,2)*ROUND(G150,3),2)</f>
        <v>0</v>
      </c>
      <c r="O150">
        <f>(I150*21)/100</f>
        <v>0</v>
      </c>
      <c r="P150" t="s">
        <v>27</v>
      </c>
    </row>
    <row r="151" spans="1:18" x14ac:dyDescent="0.2">
      <c r="A151" s="34" t="s">
        <v>55</v>
      </c>
      <c r="E151" s="35" t="s">
        <v>52</v>
      </c>
    </row>
    <row r="152" spans="1:18" x14ac:dyDescent="0.2">
      <c r="A152" s="36" t="s">
        <v>57</v>
      </c>
      <c r="E152" s="37" t="s">
        <v>637</v>
      </c>
    </row>
    <row r="153" spans="1:18" ht="38.25" x14ac:dyDescent="0.2">
      <c r="A153" t="s">
        <v>59</v>
      </c>
      <c r="E153" s="35" t="s">
        <v>737</v>
      </c>
    </row>
    <row r="154" spans="1:18" ht="25.5" x14ac:dyDescent="0.2">
      <c r="A154" s="24" t="s">
        <v>50</v>
      </c>
      <c r="B154" s="29" t="s">
        <v>203</v>
      </c>
      <c r="C154" s="29" t="s">
        <v>116</v>
      </c>
      <c r="D154" s="24" t="s">
        <v>52</v>
      </c>
      <c r="E154" s="30" t="s">
        <v>117</v>
      </c>
      <c r="F154" s="31" t="s">
        <v>71</v>
      </c>
      <c r="G154" s="32">
        <v>8</v>
      </c>
      <c r="H154" s="33">
        <v>0</v>
      </c>
      <c r="I154" s="33">
        <f>ROUND(ROUND(H154,2)*ROUND(G154,3),2)</f>
        <v>0</v>
      </c>
      <c r="O154">
        <f>(I154*21)/100</f>
        <v>0</v>
      </c>
      <c r="P154" t="s">
        <v>27</v>
      </c>
    </row>
    <row r="155" spans="1:18" x14ac:dyDescent="0.2">
      <c r="A155" s="34" t="s">
        <v>55</v>
      </c>
      <c r="E155" s="35" t="s">
        <v>52</v>
      </c>
    </row>
    <row r="156" spans="1:18" x14ac:dyDescent="0.2">
      <c r="A156" s="36" t="s">
        <v>57</v>
      </c>
      <c r="E156" s="37" t="s">
        <v>637</v>
      </c>
    </row>
    <row r="157" spans="1:18" ht="38.25" x14ac:dyDescent="0.2">
      <c r="A157" t="s">
        <v>59</v>
      </c>
      <c r="E157" s="35" t="s">
        <v>740</v>
      </c>
    </row>
    <row r="158" spans="1:18" ht="25.5" x14ac:dyDescent="0.2">
      <c r="A158" s="24" t="s">
        <v>50</v>
      </c>
      <c r="B158" s="29" t="s">
        <v>206</v>
      </c>
      <c r="C158" s="29" t="s">
        <v>122</v>
      </c>
      <c r="D158" s="24" t="s">
        <v>52</v>
      </c>
      <c r="E158" s="30" t="s">
        <v>123</v>
      </c>
      <c r="F158" s="31" t="s">
        <v>71</v>
      </c>
      <c r="G158" s="32">
        <v>56</v>
      </c>
      <c r="H158" s="33">
        <v>0</v>
      </c>
      <c r="I158" s="33">
        <f>ROUND(ROUND(H158,2)*ROUND(G158,3),2)</f>
        <v>0</v>
      </c>
      <c r="O158">
        <f>(I158*21)/100</f>
        <v>0</v>
      </c>
      <c r="P158" t="s">
        <v>27</v>
      </c>
    </row>
    <row r="159" spans="1:18" x14ac:dyDescent="0.2">
      <c r="A159" s="34" t="s">
        <v>55</v>
      </c>
      <c r="E159" s="35" t="s">
        <v>52</v>
      </c>
    </row>
    <row r="160" spans="1:18" x14ac:dyDescent="0.2">
      <c r="A160" s="36" t="s">
        <v>57</v>
      </c>
      <c r="E160" s="37" t="s">
        <v>637</v>
      </c>
    </row>
    <row r="161" spans="1:16" ht="38.25" x14ac:dyDescent="0.2">
      <c r="A161" t="s">
        <v>59</v>
      </c>
      <c r="E161" s="35" t="s">
        <v>740</v>
      </c>
    </row>
    <row r="162" spans="1:16" ht="25.5" x14ac:dyDescent="0.2">
      <c r="A162" s="24" t="s">
        <v>50</v>
      </c>
      <c r="B162" s="29" t="s">
        <v>210</v>
      </c>
      <c r="C162" s="29" t="s">
        <v>741</v>
      </c>
      <c r="D162" s="24" t="s">
        <v>52</v>
      </c>
      <c r="E162" s="30" t="s">
        <v>742</v>
      </c>
      <c r="F162" s="31" t="s">
        <v>71</v>
      </c>
      <c r="G162" s="32">
        <v>51</v>
      </c>
      <c r="H162" s="33">
        <v>0</v>
      </c>
      <c r="I162" s="33">
        <f>ROUND(ROUND(H162,2)*ROUND(G162,3),2)</f>
        <v>0</v>
      </c>
      <c r="O162">
        <f>(I162*21)/100</f>
        <v>0</v>
      </c>
      <c r="P162" t="s">
        <v>27</v>
      </c>
    </row>
    <row r="163" spans="1:16" x14ac:dyDescent="0.2">
      <c r="A163" s="34" t="s">
        <v>55</v>
      </c>
      <c r="E163" s="35" t="s">
        <v>52</v>
      </c>
    </row>
    <row r="164" spans="1:16" x14ac:dyDescent="0.2">
      <c r="A164" s="36" t="s">
        <v>57</v>
      </c>
      <c r="E164" s="37" t="s">
        <v>637</v>
      </c>
    </row>
    <row r="165" spans="1:16" ht="38.25" x14ac:dyDescent="0.2">
      <c r="A165" t="s">
        <v>59</v>
      </c>
      <c r="E165" s="35" t="s">
        <v>740</v>
      </c>
    </row>
    <row r="166" spans="1:16" x14ac:dyDescent="0.2">
      <c r="A166" s="24" t="s">
        <v>50</v>
      </c>
      <c r="B166" s="29" t="s">
        <v>214</v>
      </c>
      <c r="C166" s="29" t="s">
        <v>743</v>
      </c>
      <c r="D166" s="24" t="s">
        <v>52</v>
      </c>
      <c r="E166" s="30" t="s">
        <v>744</v>
      </c>
      <c r="F166" s="31" t="s">
        <v>71</v>
      </c>
      <c r="G166" s="32">
        <v>232</v>
      </c>
      <c r="H166" s="33">
        <v>0</v>
      </c>
      <c r="I166" s="33">
        <f>ROUND(ROUND(H166,2)*ROUND(G166,3),2)</f>
        <v>0</v>
      </c>
      <c r="O166">
        <f>(I166*21)/100</f>
        <v>0</v>
      </c>
      <c r="P166" t="s">
        <v>27</v>
      </c>
    </row>
    <row r="167" spans="1:16" x14ac:dyDescent="0.2">
      <c r="A167" s="34" t="s">
        <v>55</v>
      </c>
      <c r="E167" s="35" t="s">
        <v>52</v>
      </c>
    </row>
    <row r="168" spans="1:16" x14ac:dyDescent="0.2">
      <c r="A168" s="36" t="s">
        <v>57</v>
      </c>
      <c r="E168" s="37" t="s">
        <v>637</v>
      </c>
    </row>
    <row r="169" spans="1:16" ht="38.25" x14ac:dyDescent="0.2">
      <c r="A169" t="s">
        <v>59</v>
      </c>
      <c r="E169" s="35" t="s">
        <v>740</v>
      </c>
    </row>
    <row r="170" spans="1:16" x14ac:dyDescent="0.2">
      <c r="A170" s="24" t="s">
        <v>50</v>
      </c>
      <c r="B170" s="29" t="s">
        <v>218</v>
      </c>
      <c r="C170" s="29" t="s">
        <v>745</v>
      </c>
      <c r="D170" s="24" t="s">
        <v>52</v>
      </c>
      <c r="E170" s="30" t="s">
        <v>746</v>
      </c>
      <c r="F170" s="31" t="s">
        <v>54</v>
      </c>
      <c r="G170" s="32">
        <v>23955</v>
      </c>
      <c r="H170" s="33">
        <v>0</v>
      </c>
      <c r="I170" s="33">
        <f>ROUND(ROUND(H170,2)*ROUND(G170,3),2)</f>
        <v>0</v>
      </c>
      <c r="O170">
        <f>(I170*21)/100</f>
        <v>0</v>
      </c>
      <c r="P170" t="s">
        <v>27</v>
      </c>
    </row>
    <row r="171" spans="1:16" x14ac:dyDescent="0.2">
      <c r="A171" s="34" t="s">
        <v>55</v>
      </c>
      <c r="E171" s="35" t="s">
        <v>52</v>
      </c>
    </row>
    <row r="172" spans="1:16" x14ac:dyDescent="0.2">
      <c r="A172" s="36" t="s">
        <v>57</v>
      </c>
      <c r="E172" s="37" t="s">
        <v>637</v>
      </c>
    </row>
    <row r="173" spans="1:16" ht="25.5" x14ac:dyDescent="0.2">
      <c r="A173" t="s">
        <v>59</v>
      </c>
      <c r="E173" s="35" t="s">
        <v>747</v>
      </c>
    </row>
    <row r="174" spans="1:16" x14ac:dyDescent="0.2">
      <c r="A174" s="24" t="s">
        <v>50</v>
      </c>
      <c r="B174" s="29" t="s">
        <v>221</v>
      </c>
      <c r="C174" s="29" t="s">
        <v>128</v>
      </c>
      <c r="D174" s="24" t="s">
        <v>52</v>
      </c>
      <c r="E174" s="30" t="s">
        <v>129</v>
      </c>
      <c r="F174" s="31" t="s">
        <v>71</v>
      </c>
      <c r="G174" s="32">
        <v>664</v>
      </c>
      <c r="H174" s="33">
        <v>0</v>
      </c>
      <c r="I174" s="33">
        <f>ROUND(ROUND(H174,2)*ROUND(G174,3),2)</f>
        <v>0</v>
      </c>
      <c r="O174">
        <f>(I174*21)/100</f>
        <v>0</v>
      </c>
      <c r="P174" t="s">
        <v>27</v>
      </c>
    </row>
    <row r="175" spans="1:16" x14ac:dyDescent="0.2">
      <c r="A175" s="34" t="s">
        <v>55</v>
      </c>
      <c r="E175" s="35" t="s">
        <v>52</v>
      </c>
    </row>
    <row r="176" spans="1:16" x14ac:dyDescent="0.2">
      <c r="A176" s="36" t="s">
        <v>57</v>
      </c>
      <c r="E176" s="37" t="s">
        <v>637</v>
      </c>
    </row>
    <row r="177" spans="1:18" ht="25.5" x14ac:dyDescent="0.2">
      <c r="A177" t="s">
        <v>59</v>
      </c>
      <c r="E177" s="35" t="s">
        <v>748</v>
      </c>
    </row>
    <row r="178" spans="1:18" x14ac:dyDescent="0.2">
      <c r="A178" s="24" t="s">
        <v>50</v>
      </c>
      <c r="B178" s="29" t="s">
        <v>225</v>
      </c>
      <c r="C178" s="29" t="s">
        <v>749</v>
      </c>
      <c r="D178" s="24" t="s">
        <v>52</v>
      </c>
      <c r="E178" s="30" t="s">
        <v>750</v>
      </c>
      <c r="F178" s="31" t="s">
        <v>54</v>
      </c>
      <c r="G178" s="32">
        <v>8500</v>
      </c>
      <c r="H178" s="33">
        <v>0</v>
      </c>
      <c r="I178" s="33">
        <f>ROUND(ROUND(H178,2)*ROUND(G178,3),2)</f>
        <v>0</v>
      </c>
      <c r="O178">
        <f>(I178*21)/100</f>
        <v>0</v>
      </c>
      <c r="P178" t="s">
        <v>27</v>
      </c>
    </row>
    <row r="179" spans="1:18" x14ac:dyDescent="0.2">
      <c r="A179" s="34" t="s">
        <v>55</v>
      </c>
      <c r="E179" s="35" t="s">
        <v>52</v>
      </c>
    </row>
    <row r="180" spans="1:18" x14ac:dyDescent="0.2">
      <c r="A180" s="36" t="s">
        <v>57</v>
      </c>
      <c r="E180" s="37" t="s">
        <v>637</v>
      </c>
    </row>
    <row r="181" spans="1:18" ht="63.75" x14ac:dyDescent="0.2">
      <c r="A181" t="s">
        <v>59</v>
      </c>
      <c r="E181" s="35" t="s">
        <v>751</v>
      </c>
    </row>
    <row r="182" spans="1:18" x14ac:dyDescent="0.2">
      <c r="A182" s="24" t="s">
        <v>50</v>
      </c>
      <c r="B182" s="29" t="s">
        <v>230</v>
      </c>
      <c r="C182" s="29" t="s">
        <v>752</v>
      </c>
      <c r="D182" s="24" t="s">
        <v>52</v>
      </c>
      <c r="E182" s="30" t="s">
        <v>730</v>
      </c>
      <c r="F182" s="31" t="s">
        <v>731</v>
      </c>
      <c r="G182" s="32">
        <v>148</v>
      </c>
      <c r="H182" s="33">
        <v>0</v>
      </c>
      <c r="I182" s="33">
        <f>ROUND(ROUND(H182,2)*ROUND(G182,3),2)</f>
        <v>0</v>
      </c>
      <c r="O182">
        <f>(I182*21)/100</f>
        <v>0</v>
      </c>
      <c r="P182" t="s">
        <v>27</v>
      </c>
    </row>
    <row r="183" spans="1:18" x14ac:dyDescent="0.2">
      <c r="A183" s="34" t="s">
        <v>55</v>
      </c>
      <c r="E183" s="35" t="s">
        <v>52</v>
      </c>
    </row>
    <row r="184" spans="1:18" x14ac:dyDescent="0.2">
      <c r="A184" s="36" t="s">
        <v>57</v>
      </c>
      <c r="E184" s="37" t="s">
        <v>637</v>
      </c>
    </row>
    <row r="185" spans="1:18" ht="76.5" x14ac:dyDescent="0.2">
      <c r="A185" t="s">
        <v>59</v>
      </c>
      <c r="E185" s="35" t="s">
        <v>753</v>
      </c>
    </row>
    <row r="186" spans="1:18" x14ac:dyDescent="0.2">
      <c r="A186" s="24" t="s">
        <v>50</v>
      </c>
      <c r="B186" s="29" t="s">
        <v>503</v>
      </c>
      <c r="C186" s="29" t="s">
        <v>754</v>
      </c>
      <c r="D186" s="24" t="s">
        <v>52</v>
      </c>
      <c r="E186" s="30" t="s">
        <v>755</v>
      </c>
      <c r="F186" s="31" t="s">
        <v>54</v>
      </c>
      <c r="G186" s="32">
        <v>46034</v>
      </c>
      <c r="H186" s="33">
        <v>0</v>
      </c>
      <c r="I186" s="33">
        <f>ROUND(ROUND(H186,2)*ROUND(G186,3),2)</f>
        <v>0</v>
      </c>
      <c r="O186">
        <f>(I186*21)/100</f>
        <v>0</v>
      </c>
      <c r="P186" t="s">
        <v>27</v>
      </c>
    </row>
    <row r="187" spans="1:18" x14ac:dyDescent="0.2">
      <c r="A187" s="34" t="s">
        <v>55</v>
      </c>
      <c r="E187" s="35" t="s">
        <v>52</v>
      </c>
    </row>
    <row r="188" spans="1:18" x14ac:dyDescent="0.2">
      <c r="A188" s="36" t="s">
        <v>57</v>
      </c>
      <c r="E188" s="37" t="s">
        <v>637</v>
      </c>
    </row>
    <row r="189" spans="1:18" ht="38.25" x14ac:dyDescent="0.2">
      <c r="A189" t="s">
        <v>59</v>
      </c>
      <c r="E189" s="35" t="s">
        <v>737</v>
      </c>
    </row>
    <row r="190" spans="1:18" ht="12.75" customHeight="1" x14ac:dyDescent="0.2">
      <c r="A190" s="12" t="s">
        <v>47</v>
      </c>
      <c r="B190" s="12"/>
      <c r="C190" s="38" t="s">
        <v>756</v>
      </c>
      <c r="D190" s="12"/>
      <c r="E190" s="27" t="s">
        <v>757</v>
      </c>
      <c r="F190" s="12"/>
      <c r="G190" s="12"/>
      <c r="H190" s="12"/>
      <c r="I190" s="39">
        <f>0+Q190</f>
        <v>0</v>
      </c>
      <c r="O190">
        <f>0+R190</f>
        <v>0</v>
      </c>
      <c r="Q190">
        <f>0+I191+I195+I199+I203+I207+I211+I215+I219+I223+I227+I231</f>
        <v>0</v>
      </c>
      <c r="R190">
        <f>0+O191+O195+O199+O203+O207+O211+O215+O219+O223+O227+O231</f>
        <v>0</v>
      </c>
    </row>
    <row r="191" spans="1:18" ht="38.25" x14ac:dyDescent="0.2">
      <c r="A191" s="24" t="s">
        <v>50</v>
      </c>
      <c r="B191" s="29" t="s">
        <v>234</v>
      </c>
      <c r="C191" s="29" t="s">
        <v>758</v>
      </c>
      <c r="D191" s="24" t="s">
        <v>52</v>
      </c>
      <c r="E191" s="30" t="s">
        <v>759</v>
      </c>
      <c r="F191" s="31" t="s">
        <v>71</v>
      </c>
      <c r="G191" s="32">
        <v>2</v>
      </c>
      <c r="H191" s="33">
        <v>0</v>
      </c>
      <c r="I191" s="33">
        <f>ROUND(ROUND(H191,2)*ROUND(G191,3),2)</f>
        <v>0</v>
      </c>
      <c r="O191">
        <f>(I191*21)/100</f>
        <v>0</v>
      </c>
      <c r="P191" t="s">
        <v>27</v>
      </c>
    </row>
    <row r="192" spans="1:18" x14ac:dyDescent="0.2">
      <c r="A192" s="34" t="s">
        <v>55</v>
      </c>
      <c r="E192" s="35" t="s">
        <v>52</v>
      </c>
    </row>
    <row r="193" spans="1:16" x14ac:dyDescent="0.2">
      <c r="A193" s="36" t="s">
        <v>57</v>
      </c>
      <c r="E193" s="37" t="s">
        <v>637</v>
      </c>
    </row>
    <row r="194" spans="1:16" ht="102" x14ac:dyDescent="0.2">
      <c r="A194" t="s">
        <v>59</v>
      </c>
      <c r="E194" s="35" t="s">
        <v>760</v>
      </c>
    </row>
    <row r="195" spans="1:16" ht="25.5" x14ac:dyDescent="0.2">
      <c r="A195" s="24" t="s">
        <v>50</v>
      </c>
      <c r="B195" s="29" t="s">
        <v>238</v>
      </c>
      <c r="C195" s="29" t="s">
        <v>761</v>
      </c>
      <c r="D195" s="24" t="s">
        <v>52</v>
      </c>
      <c r="E195" s="30" t="s">
        <v>762</v>
      </c>
      <c r="F195" s="31" t="s">
        <v>71</v>
      </c>
      <c r="G195" s="32">
        <v>2</v>
      </c>
      <c r="H195" s="33">
        <v>0</v>
      </c>
      <c r="I195" s="33">
        <f>ROUND(ROUND(H195,2)*ROUND(G195,3),2)</f>
        <v>0</v>
      </c>
      <c r="O195">
        <f>(I195*21)/100</f>
        <v>0</v>
      </c>
      <c r="P195" t="s">
        <v>27</v>
      </c>
    </row>
    <row r="196" spans="1:16" x14ac:dyDescent="0.2">
      <c r="A196" s="34" t="s">
        <v>55</v>
      </c>
      <c r="E196" s="35" t="s">
        <v>52</v>
      </c>
    </row>
    <row r="197" spans="1:16" x14ac:dyDescent="0.2">
      <c r="A197" s="36" t="s">
        <v>57</v>
      </c>
      <c r="E197" s="37" t="s">
        <v>637</v>
      </c>
    </row>
    <row r="198" spans="1:16" ht="51" x14ac:dyDescent="0.2">
      <c r="A198" t="s">
        <v>59</v>
      </c>
      <c r="E198" s="35" t="s">
        <v>763</v>
      </c>
    </row>
    <row r="199" spans="1:16" ht="38.25" x14ac:dyDescent="0.2">
      <c r="A199" s="24" t="s">
        <v>50</v>
      </c>
      <c r="B199" s="29" t="s">
        <v>242</v>
      </c>
      <c r="C199" s="29" t="s">
        <v>764</v>
      </c>
      <c r="D199" s="24" t="s">
        <v>52</v>
      </c>
      <c r="E199" s="30" t="s">
        <v>765</v>
      </c>
      <c r="F199" s="31" t="s">
        <v>71</v>
      </c>
      <c r="G199" s="32">
        <v>2</v>
      </c>
      <c r="H199" s="33">
        <v>0</v>
      </c>
      <c r="I199" s="33">
        <f>ROUND(ROUND(H199,2)*ROUND(G199,3),2)</f>
        <v>0</v>
      </c>
      <c r="O199">
        <f>(I199*21)/100</f>
        <v>0</v>
      </c>
      <c r="P199" t="s">
        <v>27</v>
      </c>
    </row>
    <row r="200" spans="1:16" x14ac:dyDescent="0.2">
      <c r="A200" s="34" t="s">
        <v>55</v>
      </c>
      <c r="E200" s="35" t="s">
        <v>52</v>
      </c>
    </row>
    <row r="201" spans="1:16" x14ac:dyDescent="0.2">
      <c r="A201" s="36" t="s">
        <v>57</v>
      </c>
      <c r="E201" s="37" t="s">
        <v>637</v>
      </c>
    </row>
    <row r="202" spans="1:16" ht="38.25" x14ac:dyDescent="0.2">
      <c r="A202" t="s">
        <v>59</v>
      </c>
      <c r="E202" s="35" t="s">
        <v>766</v>
      </c>
    </row>
    <row r="203" spans="1:16" ht="38.25" x14ac:dyDescent="0.2">
      <c r="A203" s="24" t="s">
        <v>50</v>
      </c>
      <c r="B203" s="29" t="s">
        <v>246</v>
      </c>
      <c r="C203" s="29" t="s">
        <v>767</v>
      </c>
      <c r="D203" s="24" t="s">
        <v>52</v>
      </c>
      <c r="E203" s="30" t="s">
        <v>768</v>
      </c>
      <c r="F203" s="31" t="s">
        <v>71</v>
      </c>
      <c r="G203" s="32">
        <v>1</v>
      </c>
      <c r="H203" s="33">
        <v>0</v>
      </c>
      <c r="I203" s="33">
        <f>ROUND(ROUND(H203,2)*ROUND(G203,3),2)</f>
        <v>0</v>
      </c>
      <c r="O203">
        <f>(I203*21)/100</f>
        <v>0</v>
      </c>
      <c r="P203" t="s">
        <v>27</v>
      </c>
    </row>
    <row r="204" spans="1:16" x14ac:dyDescent="0.2">
      <c r="A204" s="34" t="s">
        <v>55</v>
      </c>
      <c r="E204" s="35" t="s">
        <v>52</v>
      </c>
    </row>
    <row r="205" spans="1:16" x14ac:dyDescent="0.2">
      <c r="A205" s="36" t="s">
        <v>57</v>
      </c>
      <c r="E205" s="37" t="s">
        <v>637</v>
      </c>
    </row>
    <row r="206" spans="1:16" ht="38.25" x14ac:dyDescent="0.2">
      <c r="A206" t="s">
        <v>59</v>
      </c>
      <c r="E206" s="35" t="s">
        <v>769</v>
      </c>
    </row>
    <row r="207" spans="1:16" x14ac:dyDescent="0.2">
      <c r="A207" s="24" t="s">
        <v>50</v>
      </c>
      <c r="B207" s="29" t="s">
        <v>250</v>
      </c>
      <c r="C207" s="29" t="s">
        <v>770</v>
      </c>
      <c r="D207" s="24" t="s">
        <v>52</v>
      </c>
      <c r="E207" s="30" t="s">
        <v>771</v>
      </c>
      <c r="F207" s="31" t="s">
        <v>71</v>
      </c>
      <c r="G207" s="32">
        <v>5</v>
      </c>
      <c r="H207" s="33">
        <v>0</v>
      </c>
      <c r="I207" s="33">
        <f>ROUND(ROUND(H207,2)*ROUND(G207,3),2)</f>
        <v>0</v>
      </c>
      <c r="O207">
        <f>(I207*21)/100</f>
        <v>0</v>
      </c>
      <c r="P207" t="s">
        <v>27</v>
      </c>
    </row>
    <row r="208" spans="1:16" x14ac:dyDescent="0.2">
      <c r="A208" s="34" t="s">
        <v>55</v>
      </c>
      <c r="E208" s="35" t="s">
        <v>52</v>
      </c>
    </row>
    <row r="209" spans="1:16" x14ac:dyDescent="0.2">
      <c r="A209" s="36" t="s">
        <v>57</v>
      </c>
      <c r="E209" s="37" t="s">
        <v>637</v>
      </c>
    </row>
    <row r="210" spans="1:16" ht="63.75" x14ac:dyDescent="0.2">
      <c r="A210" t="s">
        <v>59</v>
      </c>
      <c r="E210" s="35" t="s">
        <v>268</v>
      </c>
    </row>
    <row r="211" spans="1:16" x14ac:dyDescent="0.2">
      <c r="A211" s="24" t="s">
        <v>50</v>
      </c>
      <c r="B211" s="29" t="s">
        <v>254</v>
      </c>
      <c r="C211" s="29" t="s">
        <v>772</v>
      </c>
      <c r="D211" s="24" t="s">
        <v>52</v>
      </c>
      <c r="E211" s="30" t="s">
        <v>773</v>
      </c>
      <c r="F211" s="31" t="s">
        <v>71</v>
      </c>
      <c r="G211" s="32">
        <v>2</v>
      </c>
      <c r="H211" s="33">
        <v>0</v>
      </c>
      <c r="I211" s="33">
        <f>ROUND(ROUND(H211,2)*ROUND(G211,3),2)</f>
        <v>0</v>
      </c>
      <c r="O211">
        <f>(I211*21)/100</f>
        <v>0</v>
      </c>
      <c r="P211" t="s">
        <v>27</v>
      </c>
    </row>
    <row r="212" spans="1:16" x14ac:dyDescent="0.2">
      <c r="A212" s="34" t="s">
        <v>55</v>
      </c>
      <c r="E212" s="35" t="s">
        <v>52</v>
      </c>
    </row>
    <row r="213" spans="1:16" x14ac:dyDescent="0.2">
      <c r="A213" s="36" t="s">
        <v>57</v>
      </c>
      <c r="E213" s="37" t="s">
        <v>637</v>
      </c>
    </row>
    <row r="214" spans="1:16" ht="63.75" x14ac:dyDescent="0.2">
      <c r="A214" t="s">
        <v>59</v>
      </c>
      <c r="E214" s="35" t="s">
        <v>268</v>
      </c>
    </row>
    <row r="215" spans="1:16" x14ac:dyDescent="0.2">
      <c r="A215" s="24" t="s">
        <v>50</v>
      </c>
      <c r="B215" s="29" t="s">
        <v>257</v>
      </c>
      <c r="C215" s="29" t="s">
        <v>774</v>
      </c>
      <c r="D215" s="24" t="s">
        <v>52</v>
      </c>
      <c r="E215" s="30" t="s">
        <v>775</v>
      </c>
      <c r="F215" s="31" t="s">
        <v>71</v>
      </c>
      <c r="G215" s="32">
        <v>5</v>
      </c>
      <c r="H215" s="33">
        <v>0</v>
      </c>
      <c r="I215" s="33">
        <f>ROUND(ROUND(H215,2)*ROUND(G215,3),2)</f>
        <v>0</v>
      </c>
      <c r="O215">
        <f>(I215*21)/100</f>
        <v>0</v>
      </c>
      <c r="P215" t="s">
        <v>27</v>
      </c>
    </row>
    <row r="216" spans="1:16" x14ac:dyDescent="0.2">
      <c r="A216" s="34" t="s">
        <v>55</v>
      </c>
      <c r="E216" s="35" t="s">
        <v>52</v>
      </c>
    </row>
    <row r="217" spans="1:16" x14ac:dyDescent="0.2">
      <c r="A217" s="36" t="s">
        <v>57</v>
      </c>
      <c r="E217" s="37" t="s">
        <v>637</v>
      </c>
    </row>
    <row r="218" spans="1:16" ht="63.75" x14ac:dyDescent="0.2">
      <c r="A218" t="s">
        <v>59</v>
      </c>
      <c r="E218" s="35" t="s">
        <v>268</v>
      </c>
    </row>
    <row r="219" spans="1:16" x14ac:dyDescent="0.2">
      <c r="A219" s="24" t="s">
        <v>50</v>
      </c>
      <c r="B219" s="29" t="s">
        <v>261</v>
      </c>
      <c r="C219" s="29" t="s">
        <v>776</v>
      </c>
      <c r="D219" s="24" t="s">
        <v>52</v>
      </c>
      <c r="E219" s="30" t="s">
        <v>730</v>
      </c>
      <c r="F219" s="31" t="s">
        <v>731</v>
      </c>
      <c r="G219" s="32">
        <v>5.4</v>
      </c>
      <c r="H219" s="33">
        <v>0</v>
      </c>
      <c r="I219" s="33">
        <f>ROUND(ROUND(H219,2)*ROUND(G219,3),2)</f>
        <v>0</v>
      </c>
      <c r="O219">
        <f>(I219*21)/100</f>
        <v>0</v>
      </c>
      <c r="P219" t="s">
        <v>27</v>
      </c>
    </row>
    <row r="220" spans="1:16" x14ac:dyDescent="0.2">
      <c r="A220" s="34" t="s">
        <v>55</v>
      </c>
      <c r="E220" s="35" t="s">
        <v>52</v>
      </c>
    </row>
    <row r="221" spans="1:16" x14ac:dyDescent="0.2">
      <c r="A221" s="36" t="s">
        <v>57</v>
      </c>
      <c r="E221" s="37" t="s">
        <v>637</v>
      </c>
    </row>
    <row r="222" spans="1:16" ht="76.5" x14ac:dyDescent="0.2">
      <c r="A222" t="s">
        <v>59</v>
      </c>
      <c r="E222" s="35" t="s">
        <v>753</v>
      </c>
    </row>
    <row r="223" spans="1:16" ht="25.5" x14ac:dyDescent="0.2">
      <c r="A223" s="24" t="s">
        <v>50</v>
      </c>
      <c r="B223" s="29" t="s">
        <v>506</v>
      </c>
      <c r="C223" s="29" t="s">
        <v>777</v>
      </c>
      <c r="D223" s="24" t="s">
        <v>52</v>
      </c>
      <c r="E223" s="30" t="s">
        <v>778</v>
      </c>
      <c r="F223" s="31" t="s">
        <v>71</v>
      </c>
      <c r="G223" s="32">
        <v>1</v>
      </c>
      <c r="H223" s="33">
        <v>0</v>
      </c>
      <c r="I223" s="33">
        <f>ROUND(ROUND(H223,2)*ROUND(G223,3),2)</f>
        <v>0</v>
      </c>
      <c r="O223">
        <f>(I223*21)/100</f>
        <v>0</v>
      </c>
      <c r="P223" t="s">
        <v>27</v>
      </c>
    </row>
    <row r="224" spans="1:16" x14ac:dyDescent="0.2">
      <c r="A224" s="34" t="s">
        <v>55</v>
      </c>
      <c r="E224" s="35" t="s">
        <v>52</v>
      </c>
    </row>
    <row r="225" spans="1:18" x14ac:dyDescent="0.2">
      <c r="A225" s="36" t="s">
        <v>57</v>
      </c>
      <c r="E225" s="37" t="s">
        <v>637</v>
      </c>
    </row>
    <row r="226" spans="1:18" ht="51" x14ac:dyDescent="0.2">
      <c r="A226" t="s">
        <v>59</v>
      </c>
      <c r="E226" s="35" t="s">
        <v>779</v>
      </c>
    </row>
    <row r="227" spans="1:18" ht="25.5" x14ac:dyDescent="0.2">
      <c r="A227" s="24" t="s">
        <v>50</v>
      </c>
      <c r="B227" s="29" t="s">
        <v>509</v>
      </c>
      <c r="C227" s="29" t="s">
        <v>780</v>
      </c>
      <c r="D227" s="24" t="s">
        <v>52</v>
      </c>
      <c r="E227" s="30" t="s">
        <v>781</v>
      </c>
      <c r="F227" s="31" t="s">
        <v>71</v>
      </c>
      <c r="G227" s="32">
        <v>1</v>
      </c>
      <c r="H227" s="33">
        <v>0</v>
      </c>
      <c r="I227" s="33">
        <f>ROUND(ROUND(H227,2)*ROUND(G227,3),2)</f>
        <v>0</v>
      </c>
      <c r="O227">
        <f>(I227*21)/100</f>
        <v>0</v>
      </c>
      <c r="P227" t="s">
        <v>27</v>
      </c>
    </row>
    <row r="228" spans="1:18" x14ac:dyDescent="0.2">
      <c r="A228" s="34" t="s">
        <v>55</v>
      </c>
      <c r="E228" s="35" t="s">
        <v>52</v>
      </c>
    </row>
    <row r="229" spans="1:18" x14ac:dyDescent="0.2">
      <c r="A229" s="36" t="s">
        <v>57</v>
      </c>
      <c r="E229" s="37" t="s">
        <v>637</v>
      </c>
    </row>
    <row r="230" spans="1:18" ht="51" x14ac:dyDescent="0.2">
      <c r="A230" t="s">
        <v>59</v>
      </c>
      <c r="E230" s="35" t="s">
        <v>779</v>
      </c>
    </row>
    <row r="231" spans="1:18" x14ac:dyDescent="0.2">
      <c r="A231" s="24" t="s">
        <v>50</v>
      </c>
      <c r="B231" s="29" t="s">
        <v>513</v>
      </c>
      <c r="C231" s="29" t="s">
        <v>782</v>
      </c>
      <c r="D231" s="24" t="s">
        <v>52</v>
      </c>
      <c r="E231" s="30" t="s">
        <v>783</v>
      </c>
      <c r="F231" s="31" t="s">
        <v>71</v>
      </c>
      <c r="G231" s="32">
        <v>1</v>
      </c>
      <c r="H231" s="33">
        <v>0</v>
      </c>
      <c r="I231" s="33">
        <f>ROUND(ROUND(H231,2)*ROUND(G231,3),2)</f>
        <v>0</v>
      </c>
      <c r="O231">
        <f>(I231*21)/100</f>
        <v>0</v>
      </c>
      <c r="P231" t="s">
        <v>27</v>
      </c>
    </row>
    <row r="232" spans="1:18" x14ac:dyDescent="0.2">
      <c r="A232" s="34" t="s">
        <v>55</v>
      </c>
      <c r="E232" s="35" t="s">
        <v>52</v>
      </c>
    </row>
    <row r="233" spans="1:18" x14ac:dyDescent="0.2">
      <c r="A233" s="36" t="s">
        <v>57</v>
      </c>
      <c r="E233" s="37" t="s">
        <v>637</v>
      </c>
    </row>
    <row r="234" spans="1:18" ht="38.25" x14ac:dyDescent="0.2">
      <c r="A234" t="s">
        <v>59</v>
      </c>
      <c r="E234" s="35" t="s">
        <v>784</v>
      </c>
    </row>
    <row r="235" spans="1:18" ht="12.75" customHeight="1" x14ac:dyDescent="0.2">
      <c r="A235" s="12" t="s">
        <v>47</v>
      </c>
      <c r="B235" s="12"/>
      <c r="C235" s="38" t="s">
        <v>269</v>
      </c>
      <c r="D235" s="12"/>
      <c r="E235" s="27" t="s">
        <v>270</v>
      </c>
      <c r="F235" s="12"/>
      <c r="G235" s="12"/>
      <c r="H235" s="12"/>
      <c r="I235" s="39">
        <f>0+Q235</f>
        <v>0</v>
      </c>
      <c r="O235">
        <f>0+R235</f>
        <v>0</v>
      </c>
      <c r="Q235">
        <f>0+I236+I240+I244+I248+I252+I256+I260+I264+I268+I272</f>
        <v>0</v>
      </c>
      <c r="R235">
        <f>0+O236+O240+O244+O248+O252+O256+O260+O264+O268+O272</f>
        <v>0</v>
      </c>
    </row>
    <row r="236" spans="1:18" x14ac:dyDescent="0.2">
      <c r="A236" s="24" t="s">
        <v>50</v>
      </c>
      <c r="B236" s="29" t="s">
        <v>265</v>
      </c>
      <c r="C236" s="29" t="s">
        <v>785</v>
      </c>
      <c r="D236" s="24" t="s">
        <v>52</v>
      </c>
      <c r="E236" s="30" t="s">
        <v>786</v>
      </c>
      <c r="F236" s="31" t="s">
        <v>71</v>
      </c>
      <c r="G236" s="32">
        <v>2</v>
      </c>
      <c r="H236" s="33">
        <v>0</v>
      </c>
      <c r="I236" s="33">
        <f>ROUND(ROUND(H236,2)*ROUND(G236,3),2)</f>
        <v>0</v>
      </c>
      <c r="O236">
        <f>(I236*21)/100</f>
        <v>0</v>
      </c>
      <c r="P236" t="s">
        <v>27</v>
      </c>
    </row>
    <row r="237" spans="1:18" x14ac:dyDescent="0.2">
      <c r="A237" s="34" t="s">
        <v>55</v>
      </c>
      <c r="E237" s="35" t="s">
        <v>52</v>
      </c>
    </row>
    <row r="238" spans="1:18" x14ac:dyDescent="0.2">
      <c r="A238" s="36" t="s">
        <v>57</v>
      </c>
      <c r="E238" s="37" t="s">
        <v>637</v>
      </c>
    </row>
    <row r="239" spans="1:18" ht="51" x14ac:dyDescent="0.2">
      <c r="A239" t="s">
        <v>59</v>
      </c>
      <c r="E239" s="35" t="s">
        <v>787</v>
      </c>
    </row>
    <row r="240" spans="1:18" ht="25.5" x14ac:dyDescent="0.2">
      <c r="A240" s="24" t="s">
        <v>50</v>
      </c>
      <c r="B240" s="29" t="s">
        <v>271</v>
      </c>
      <c r="C240" s="29" t="s">
        <v>788</v>
      </c>
      <c r="D240" s="24" t="s">
        <v>52</v>
      </c>
      <c r="E240" s="30" t="s">
        <v>789</v>
      </c>
      <c r="F240" s="31" t="s">
        <v>71</v>
      </c>
      <c r="G240" s="32">
        <v>2</v>
      </c>
      <c r="H240" s="33">
        <v>0</v>
      </c>
      <c r="I240" s="33">
        <f>ROUND(ROUND(H240,2)*ROUND(G240,3),2)</f>
        <v>0</v>
      </c>
      <c r="O240">
        <f>(I240*21)/100</f>
        <v>0</v>
      </c>
      <c r="P240" t="s">
        <v>27</v>
      </c>
    </row>
    <row r="241" spans="1:16" x14ac:dyDescent="0.2">
      <c r="A241" s="34" t="s">
        <v>55</v>
      </c>
      <c r="E241" s="35" t="s">
        <v>52</v>
      </c>
    </row>
    <row r="242" spans="1:16" x14ac:dyDescent="0.2">
      <c r="A242" s="36" t="s">
        <v>57</v>
      </c>
      <c r="E242" s="37" t="s">
        <v>637</v>
      </c>
    </row>
    <row r="243" spans="1:16" ht="51" x14ac:dyDescent="0.2">
      <c r="A243" t="s">
        <v>59</v>
      </c>
      <c r="E243" s="35" t="s">
        <v>787</v>
      </c>
    </row>
    <row r="244" spans="1:16" ht="25.5" x14ac:dyDescent="0.2">
      <c r="A244" s="24" t="s">
        <v>50</v>
      </c>
      <c r="B244" s="29" t="s">
        <v>276</v>
      </c>
      <c r="C244" s="29" t="s">
        <v>272</v>
      </c>
      <c r="D244" s="24" t="s">
        <v>52</v>
      </c>
      <c r="E244" s="30" t="s">
        <v>273</v>
      </c>
      <c r="F244" s="31" t="s">
        <v>71</v>
      </c>
      <c r="G244" s="32">
        <v>1</v>
      </c>
      <c r="H244" s="33">
        <v>0</v>
      </c>
      <c r="I244" s="33">
        <f>ROUND(ROUND(H244,2)*ROUND(G244,3),2)</f>
        <v>0</v>
      </c>
      <c r="O244">
        <f>(I244*21)/100</f>
        <v>0</v>
      </c>
      <c r="P244" t="s">
        <v>27</v>
      </c>
    </row>
    <row r="245" spans="1:16" x14ac:dyDescent="0.2">
      <c r="A245" s="34" t="s">
        <v>55</v>
      </c>
      <c r="E245" s="35" t="s">
        <v>52</v>
      </c>
    </row>
    <row r="246" spans="1:16" x14ac:dyDescent="0.2">
      <c r="A246" s="36" t="s">
        <v>57</v>
      </c>
      <c r="E246" s="37" t="s">
        <v>637</v>
      </c>
    </row>
    <row r="247" spans="1:16" ht="63.75" x14ac:dyDescent="0.2">
      <c r="A247" t="s">
        <v>59</v>
      </c>
      <c r="E247" s="35" t="s">
        <v>790</v>
      </c>
    </row>
    <row r="248" spans="1:16" ht="38.25" x14ac:dyDescent="0.2">
      <c r="A248" s="24" t="s">
        <v>50</v>
      </c>
      <c r="B248" s="29" t="s">
        <v>280</v>
      </c>
      <c r="C248" s="29" t="s">
        <v>791</v>
      </c>
      <c r="D248" s="24" t="s">
        <v>52</v>
      </c>
      <c r="E248" s="30" t="s">
        <v>792</v>
      </c>
      <c r="F248" s="31" t="s">
        <v>71</v>
      </c>
      <c r="G248" s="32">
        <v>18</v>
      </c>
      <c r="H248" s="33">
        <v>0</v>
      </c>
      <c r="I248" s="33">
        <f>ROUND(ROUND(H248,2)*ROUND(G248,3),2)</f>
        <v>0</v>
      </c>
      <c r="O248">
        <f>(I248*21)/100</f>
        <v>0</v>
      </c>
      <c r="P248" t="s">
        <v>27</v>
      </c>
    </row>
    <row r="249" spans="1:16" x14ac:dyDescent="0.2">
      <c r="A249" s="34" t="s">
        <v>55</v>
      </c>
      <c r="E249" s="35" t="s">
        <v>52</v>
      </c>
    </row>
    <row r="250" spans="1:16" x14ac:dyDescent="0.2">
      <c r="A250" s="36" t="s">
        <v>57</v>
      </c>
      <c r="E250" s="37" t="s">
        <v>637</v>
      </c>
    </row>
    <row r="251" spans="1:16" ht="63.75" x14ac:dyDescent="0.2">
      <c r="A251" t="s">
        <v>59</v>
      </c>
      <c r="E251" s="35" t="s">
        <v>790</v>
      </c>
    </row>
    <row r="252" spans="1:16" ht="25.5" x14ac:dyDescent="0.2">
      <c r="A252" s="24" t="s">
        <v>50</v>
      </c>
      <c r="B252" s="29" t="s">
        <v>284</v>
      </c>
      <c r="C252" s="29" t="s">
        <v>277</v>
      </c>
      <c r="D252" s="24" t="s">
        <v>52</v>
      </c>
      <c r="E252" s="30" t="s">
        <v>278</v>
      </c>
      <c r="F252" s="31" t="s">
        <v>71</v>
      </c>
      <c r="G252" s="32">
        <v>1</v>
      </c>
      <c r="H252" s="33">
        <v>0</v>
      </c>
      <c r="I252" s="33">
        <f>ROUND(ROUND(H252,2)*ROUND(G252,3),2)</f>
        <v>0</v>
      </c>
      <c r="O252">
        <f>(I252*21)/100</f>
        <v>0</v>
      </c>
      <c r="P252" t="s">
        <v>27</v>
      </c>
    </row>
    <row r="253" spans="1:16" x14ac:dyDescent="0.2">
      <c r="A253" s="34" t="s">
        <v>55</v>
      </c>
      <c r="E253" s="35" t="s">
        <v>52</v>
      </c>
    </row>
    <row r="254" spans="1:16" x14ac:dyDescent="0.2">
      <c r="A254" s="36" t="s">
        <v>57</v>
      </c>
      <c r="E254" s="37" t="s">
        <v>637</v>
      </c>
    </row>
    <row r="255" spans="1:16" ht="38.25" x14ac:dyDescent="0.2">
      <c r="A255" t="s">
        <v>59</v>
      </c>
      <c r="E255" s="35" t="s">
        <v>793</v>
      </c>
    </row>
    <row r="256" spans="1:16" x14ac:dyDescent="0.2">
      <c r="A256" s="24" t="s">
        <v>50</v>
      </c>
      <c r="B256" s="29" t="s">
        <v>288</v>
      </c>
      <c r="C256" s="29" t="s">
        <v>794</v>
      </c>
      <c r="D256" s="24" t="s">
        <v>52</v>
      </c>
      <c r="E256" s="30" t="s">
        <v>795</v>
      </c>
      <c r="F256" s="31" t="s">
        <v>71</v>
      </c>
      <c r="G256" s="32">
        <v>2</v>
      </c>
      <c r="H256" s="33">
        <v>0</v>
      </c>
      <c r="I256" s="33">
        <f>ROUND(ROUND(H256,2)*ROUND(G256,3),2)</f>
        <v>0</v>
      </c>
      <c r="O256">
        <f>(I256*21)/100</f>
        <v>0</v>
      </c>
      <c r="P256" t="s">
        <v>27</v>
      </c>
    </row>
    <row r="257" spans="1:16" x14ac:dyDescent="0.2">
      <c r="A257" s="34" t="s">
        <v>55</v>
      </c>
      <c r="E257" s="35" t="s">
        <v>52</v>
      </c>
    </row>
    <row r="258" spans="1:16" x14ac:dyDescent="0.2">
      <c r="A258" s="36" t="s">
        <v>57</v>
      </c>
      <c r="E258" s="37" t="s">
        <v>637</v>
      </c>
    </row>
    <row r="259" spans="1:16" ht="38.25" x14ac:dyDescent="0.2">
      <c r="A259" t="s">
        <v>59</v>
      </c>
      <c r="E259" s="35" t="s">
        <v>796</v>
      </c>
    </row>
    <row r="260" spans="1:16" x14ac:dyDescent="0.2">
      <c r="A260" s="24" t="s">
        <v>50</v>
      </c>
      <c r="B260" s="29" t="s">
        <v>294</v>
      </c>
      <c r="C260" s="29" t="s">
        <v>797</v>
      </c>
      <c r="D260" s="24" t="s">
        <v>52</v>
      </c>
      <c r="E260" s="30" t="s">
        <v>798</v>
      </c>
      <c r="F260" s="31" t="s">
        <v>71</v>
      </c>
      <c r="G260" s="32">
        <v>65</v>
      </c>
      <c r="H260" s="33">
        <v>0</v>
      </c>
      <c r="I260" s="33">
        <f>ROUND(ROUND(H260,2)*ROUND(G260,3),2)</f>
        <v>0</v>
      </c>
      <c r="O260">
        <f>(I260*21)/100</f>
        <v>0</v>
      </c>
      <c r="P260" t="s">
        <v>27</v>
      </c>
    </row>
    <row r="261" spans="1:16" x14ac:dyDescent="0.2">
      <c r="A261" s="34" t="s">
        <v>55</v>
      </c>
      <c r="E261" s="35" t="s">
        <v>52</v>
      </c>
    </row>
    <row r="262" spans="1:16" x14ac:dyDescent="0.2">
      <c r="A262" s="36" t="s">
        <v>57</v>
      </c>
      <c r="E262" s="37" t="s">
        <v>637</v>
      </c>
    </row>
    <row r="263" spans="1:16" ht="38.25" x14ac:dyDescent="0.2">
      <c r="A263" t="s">
        <v>59</v>
      </c>
      <c r="E263" s="35" t="s">
        <v>796</v>
      </c>
    </row>
    <row r="264" spans="1:16" x14ac:dyDescent="0.2">
      <c r="A264" s="24" t="s">
        <v>50</v>
      </c>
      <c r="B264" s="29" t="s">
        <v>298</v>
      </c>
      <c r="C264" s="29" t="s">
        <v>281</v>
      </c>
      <c r="D264" s="24" t="s">
        <v>52</v>
      </c>
      <c r="E264" s="30" t="s">
        <v>282</v>
      </c>
      <c r="F264" s="31" t="s">
        <v>228</v>
      </c>
      <c r="G264" s="32">
        <v>32</v>
      </c>
      <c r="H264" s="33">
        <v>0</v>
      </c>
      <c r="I264" s="33">
        <f>ROUND(ROUND(H264,2)*ROUND(G264,3),2)</f>
        <v>0</v>
      </c>
      <c r="O264">
        <f>(I264*21)/100</f>
        <v>0</v>
      </c>
      <c r="P264" t="s">
        <v>27</v>
      </c>
    </row>
    <row r="265" spans="1:16" x14ac:dyDescent="0.2">
      <c r="A265" s="34" t="s">
        <v>55</v>
      </c>
      <c r="E265" s="35" t="s">
        <v>52</v>
      </c>
    </row>
    <row r="266" spans="1:16" x14ac:dyDescent="0.2">
      <c r="A266" s="36" t="s">
        <v>57</v>
      </c>
      <c r="E266" s="37" t="s">
        <v>637</v>
      </c>
    </row>
    <row r="267" spans="1:16" ht="51" x14ac:dyDescent="0.2">
      <c r="A267" t="s">
        <v>59</v>
      </c>
      <c r="E267" s="35" t="s">
        <v>799</v>
      </c>
    </row>
    <row r="268" spans="1:16" x14ac:dyDescent="0.2">
      <c r="A268" s="24" t="s">
        <v>50</v>
      </c>
      <c r="B268" s="29" t="s">
        <v>302</v>
      </c>
      <c r="C268" s="29" t="s">
        <v>285</v>
      </c>
      <c r="D268" s="24" t="s">
        <v>52</v>
      </c>
      <c r="E268" s="30" t="s">
        <v>286</v>
      </c>
      <c r="F268" s="31" t="s">
        <v>228</v>
      </c>
      <c r="G268" s="32">
        <v>12</v>
      </c>
      <c r="H268" s="33">
        <v>0</v>
      </c>
      <c r="I268" s="33">
        <f>ROUND(ROUND(H268,2)*ROUND(G268,3),2)</f>
        <v>0</v>
      </c>
      <c r="O268">
        <f>(I268*21)/100</f>
        <v>0</v>
      </c>
      <c r="P268" t="s">
        <v>27</v>
      </c>
    </row>
    <row r="269" spans="1:16" x14ac:dyDescent="0.2">
      <c r="A269" s="34" t="s">
        <v>55</v>
      </c>
      <c r="E269" s="35" t="s">
        <v>52</v>
      </c>
    </row>
    <row r="270" spans="1:16" x14ac:dyDescent="0.2">
      <c r="A270" s="36" t="s">
        <v>57</v>
      </c>
      <c r="E270" s="37" t="s">
        <v>637</v>
      </c>
    </row>
    <row r="271" spans="1:16" ht="38.25" x14ac:dyDescent="0.2">
      <c r="A271" t="s">
        <v>59</v>
      </c>
      <c r="E271" s="35" t="s">
        <v>800</v>
      </c>
    </row>
    <row r="272" spans="1:16" x14ac:dyDescent="0.2">
      <c r="A272" s="24" t="s">
        <v>50</v>
      </c>
      <c r="B272" s="29" t="s">
        <v>306</v>
      </c>
      <c r="C272" s="29" t="s">
        <v>801</v>
      </c>
      <c r="D272" s="24" t="s">
        <v>52</v>
      </c>
      <c r="E272" s="30" t="s">
        <v>802</v>
      </c>
      <c r="F272" s="31" t="s">
        <v>228</v>
      </c>
      <c r="G272" s="32">
        <v>24</v>
      </c>
      <c r="H272" s="33">
        <v>0</v>
      </c>
      <c r="I272" s="33">
        <f>ROUND(ROUND(H272,2)*ROUND(G272,3),2)</f>
        <v>0</v>
      </c>
      <c r="O272">
        <f>(I272*21)/100</f>
        <v>0</v>
      </c>
      <c r="P272" t="s">
        <v>27</v>
      </c>
    </row>
    <row r="273" spans="1:18" x14ac:dyDescent="0.2">
      <c r="A273" s="34" t="s">
        <v>55</v>
      </c>
      <c r="E273" s="35" t="s">
        <v>52</v>
      </c>
    </row>
    <row r="274" spans="1:18" x14ac:dyDescent="0.2">
      <c r="A274" s="36" t="s">
        <v>57</v>
      </c>
      <c r="E274" s="37" t="s">
        <v>637</v>
      </c>
    </row>
    <row r="275" spans="1:18" ht="38.25" x14ac:dyDescent="0.2">
      <c r="A275" t="s">
        <v>59</v>
      </c>
      <c r="E275" s="35" t="s">
        <v>803</v>
      </c>
    </row>
    <row r="276" spans="1:18" ht="12.75" customHeight="1" x14ac:dyDescent="0.2">
      <c r="A276" s="12" t="s">
        <v>47</v>
      </c>
      <c r="B276" s="12"/>
      <c r="C276" s="38" t="s">
        <v>579</v>
      </c>
      <c r="D276" s="12"/>
      <c r="E276" s="27" t="s">
        <v>580</v>
      </c>
      <c r="F276" s="12"/>
      <c r="G276" s="12"/>
      <c r="H276" s="12"/>
      <c r="I276" s="39">
        <f>0+Q276</f>
        <v>0</v>
      </c>
      <c r="O276">
        <f>0+R276</f>
        <v>0</v>
      </c>
      <c r="Q276">
        <f>0+I277+I281+I285+I289+I293</f>
        <v>0</v>
      </c>
      <c r="R276">
        <f>0+O277+O281+O285+O289+O293</f>
        <v>0</v>
      </c>
    </row>
    <row r="277" spans="1:18" ht="25.5" x14ac:dyDescent="0.2">
      <c r="A277" s="24" t="s">
        <v>50</v>
      </c>
      <c r="B277" s="29" t="s">
        <v>33</v>
      </c>
      <c r="C277" s="29" t="s">
        <v>804</v>
      </c>
      <c r="D277" s="24" t="s">
        <v>581</v>
      </c>
      <c r="E277" s="30" t="s">
        <v>805</v>
      </c>
      <c r="F277" s="31" t="s">
        <v>338</v>
      </c>
      <c r="G277" s="32">
        <v>198</v>
      </c>
      <c r="H277" s="33">
        <v>0</v>
      </c>
      <c r="I277" s="33">
        <f>ROUND(ROUND(H277,2)*ROUND(G277,3),2)</f>
        <v>0</v>
      </c>
      <c r="O277">
        <f>(I277*21)/100</f>
        <v>0</v>
      </c>
      <c r="P277" t="s">
        <v>27</v>
      </c>
    </row>
    <row r="278" spans="1:18" x14ac:dyDescent="0.2">
      <c r="A278" s="34" t="s">
        <v>55</v>
      </c>
      <c r="E278" s="35" t="s">
        <v>52</v>
      </c>
    </row>
    <row r="279" spans="1:18" x14ac:dyDescent="0.2">
      <c r="A279" s="36" t="s">
        <v>57</v>
      </c>
      <c r="E279" s="37" t="s">
        <v>637</v>
      </c>
    </row>
    <row r="280" spans="1:18" ht="89.25" x14ac:dyDescent="0.2">
      <c r="A280" t="s">
        <v>59</v>
      </c>
      <c r="E280" s="35" t="s">
        <v>806</v>
      </c>
    </row>
    <row r="281" spans="1:18" ht="25.5" x14ac:dyDescent="0.2">
      <c r="A281" s="24" t="s">
        <v>50</v>
      </c>
      <c r="B281" s="29" t="s">
        <v>27</v>
      </c>
      <c r="C281" s="29" t="s">
        <v>807</v>
      </c>
      <c r="D281" s="24" t="s">
        <v>581</v>
      </c>
      <c r="E281" s="30" t="s">
        <v>808</v>
      </c>
      <c r="F281" s="31" t="s">
        <v>338</v>
      </c>
      <c r="G281" s="32">
        <v>0.4</v>
      </c>
      <c r="H281" s="33">
        <v>0</v>
      </c>
      <c r="I281" s="33">
        <f>ROUND(ROUND(H281,2)*ROUND(G281,3),2)</f>
        <v>0</v>
      </c>
      <c r="O281">
        <f>(I281*21)/100</f>
        <v>0</v>
      </c>
      <c r="P281" t="s">
        <v>27</v>
      </c>
    </row>
    <row r="282" spans="1:18" x14ac:dyDescent="0.2">
      <c r="A282" s="34" t="s">
        <v>55</v>
      </c>
      <c r="E282" s="35" t="s">
        <v>52</v>
      </c>
    </row>
    <row r="283" spans="1:18" x14ac:dyDescent="0.2">
      <c r="A283" s="36" t="s">
        <v>57</v>
      </c>
      <c r="E283" s="37" t="s">
        <v>637</v>
      </c>
    </row>
    <row r="284" spans="1:18" ht="89.25" x14ac:dyDescent="0.2">
      <c r="A284" t="s">
        <v>59</v>
      </c>
      <c r="E284" s="35" t="s">
        <v>806</v>
      </c>
    </row>
    <row r="285" spans="1:18" ht="25.5" x14ac:dyDescent="0.2">
      <c r="A285" s="24" t="s">
        <v>50</v>
      </c>
      <c r="B285" s="29" t="s">
        <v>26</v>
      </c>
      <c r="C285" s="29" t="s">
        <v>809</v>
      </c>
      <c r="D285" s="24" t="s">
        <v>581</v>
      </c>
      <c r="E285" s="30" t="s">
        <v>810</v>
      </c>
      <c r="F285" s="31" t="s">
        <v>338</v>
      </c>
      <c r="G285" s="32">
        <v>0.1</v>
      </c>
      <c r="H285" s="33">
        <v>0</v>
      </c>
      <c r="I285" s="33">
        <f>ROUND(ROUND(H285,2)*ROUND(G285,3),2)</f>
        <v>0</v>
      </c>
      <c r="O285">
        <f>(I285*21)/100</f>
        <v>0</v>
      </c>
      <c r="P285" t="s">
        <v>27</v>
      </c>
    </row>
    <row r="286" spans="1:18" x14ac:dyDescent="0.2">
      <c r="A286" s="34" t="s">
        <v>55</v>
      </c>
      <c r="E286" s="35" t="s">
        <v>52</v>
      </c>
    </row>
    <row r="287" spans="1:18" x14ac:dyDescent="0.2">
      <c r="A287" s="36" t="s">
        <v>57</v>
      </c>
      <c r="E287" s="37" t="s">
        <v>637</v>
      </c>
    </row>
    <row r="288" spans="1:18" ht="89.25" x14ac:dyDescent="0.2">
      <c r="A288" t="s">
        <v>59</v>
      </c>
      <c r="E288" s="35" t="s">
        <v>806</v>
      </c>
    </row>
    <row r="289" spans="1:16" ht="25.5" x14ac:dyDescent="0.2">
      <c r="A289" s="24" t="s">
        <v>50</v>
      </c>
      <c r="B289" s="29" t="s">
        <v>37</v>
      </c>
      <c r="C289" s="29" t="s">
        <v>811</v>
      </c>
      <c r="D289" s="24" t="s">
        <v>581</v>
      </c>
      <c r="E289" s="30" t="s">
        <v>812</v>
      </c>
      <c r="F289" s="31" t="s">
        <v>338</v>
      </c>
      <c r="G289" s="32">
        <v>0.12</v>
      </c>
      <c r="H289" s="33">
        <v>0</v>
      </c>
      <c r="I289" s="33">
        <f>ROUND(ROUND(H289,2)*ROUND(G289,3),2)</f>
        <v>0</v>
      </c>
      <c r="O289">
        <f>(I289*21)/100</f>
        <v>0</v>
      </c>
      <c r="P289" t="s">
        <v>27</v>
      </c>
    </row>
    <row r="290" spans="1:16" x14ac:dyDescent="0.2">
      <c r="A290" s="34" t="s">
        <v>55</v>
      </c>
      <c r="E290" s="35" t="s">
        <v>52</v>
      </c>
    </row>
    <row r="291" spans="1:16" x14ac:dyDescent="0.2">
      <c r="A291" s="36" t="s">
        <v>57</v>
      </c>
      <c r="E291" s="37" t="s">
        <v>637</v>
      </c>
    </row>
    <row r="292" spans="1:16" ht="89.25" x14ac:dyDescent="0.2">
      <c r="A292" t="s">
        <v>59</v>
      </c>
      <c r="E292" s="35" t="s">
        <v>806</v>
      </c>
    </row>
    <row r="293" spans="1:16" ht="25.5" x14ac:dyDescent="0.2">
      <c r="A293" s="24" t="s">
        <v>50</v>
      </c>
      <c r="B293" s="29" t="s">
        <v>39</v>
      </c>
      <c r="C293" s="29" t="s">
        <v>813</v>
      </c>
      <c r="D293" s="24" t="s">
        <v>581</v>
      </c>
      <c r="E293" s="30" t="s">
        <v>814</v>
      </c>
      <c r="F293" s="31" t="s">
        <v>338</v>
      </c>
      <c r="G293" s="32">
        <v>0.2</v>
      </c>
      <c r="H293" s="33">
        <v>0</v>
      </c>
      <c r="I293" s="33">
        <f>ROUND(ROUND(H293,2)*ROUND(G293,3),2)</f>
        <v>0</v>
      </c>
      <c r="O293">
        <f>(I293*21)/100</f>
        <v>0</v>
      </c>
      <c r="P293" t="s">
        <v>27</v>
      </c>
    </row>
    <row r="294" spans="1:16" x14ac:dyDescent="0.2">
      <c r="A294" s="34" t="s">
        <v>55</v>
      </c>
      <c r="E294" s="35" t="s">
        <v>52</v>
      </c>
    </row>
    <row r="295" spans="1:16" x14ac:dyDescent="0.2">
      <c r="A295" s="36" t="s">
        <v>57</v>
      </c>
      <c r="E295" s="37" t="s">
        <v>637</v>
      </c>
    </row>
    <row r="296" spans="1:16" ht="89.25" x14ac:dyDescent="0.2">
      <c r="A296" t="s">
        <v>59</v>
      </c>
      <c r="E296" s="35" t="s">
        <v>806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815</v>
      </c>
      <c r="I3" s="40">
        <f>0+I8+I25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20" t="s">
        <v>22</v>
      </c>
      <c r="C4" s="3" t="s">
        <v>815</v>
      </c>
      <c r="D4" s="2"/>
      <c r="E4" s="21" t="s">
        <v>816</v>
      </c>
      <c r="F4" s="12"/>
      <c r="G4" s="12"/>
      <c r="H4" s="25"/>
      <c r="I4" s="25"/>
      <c r="O4" t="s">
        <v>24</v>
      </c>
      <c r="P4" t="s">
        <v>27</v>
      </c>
    </row>
    <row r="5" spans="1:18" ht="12.75" customHeight="1" x14ac:dyDescent="0.2">
      <c r="A5" s="1" t="s">
        <v>30</v>
      </c>
      <c r="B5" s="1" t="s">
        <v>32</v>
      </c>
      <c r="C5" s="1" t="s">
        <v>34</v>
      </c>
      <c r="D5" s="1" t="s">
        <v>35</v>
      </c>
      <c r="E5" s="1" t="s">
        <v>36</v>
      </c>
      <c r="F5" s="1" t="s">
        <v>38</v>
      </c>
      <c r="G5" s="1" t="s">
        <v>40</v>
      </c>
      <c r="H5" s="1" t="s">
        <v>42</v>
      </c>
      <c r="I5" s="1"/>
      <c r="O5" t="s">
        <v>25</v>
      </c>
      <c r="P5" t="s">
        <v>27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43</v>
      </c>
      <c r="I6" s="19" t="s">
        <v>45</v>
      </c>
    </row>
    <row r="7" spans="1:18" ht="12.75" customHeight="1" x14ac:dyDescent="0.2">
      <c r="A7" s="19" t="s">
        <v>31</v>
      </c>
      <c r="B7" s="19" t="s">
        <v>33</v>
      </c>
      <c r="C7" s="19" t="s">
        <v>27</v>
      </c>
      <c r="D7" s="19" t="s">
        <v>26</v>
      </c>
      <c r="E7" s="19" t="s">
        <v>37</v>
      </c>
      <c r="F7" s="19" t="s">
        <v>39</v>
      </c>
      <c r="G7" s="19" t="s">
        <v>41</v>
      </c>
      <c r="H7" s="19" t="s">
        <v>44</v>
      </c>
      <c r="I7" s="19" t="s">
        <v>46</v>
      </c>
    </row>
    <row r="8" spans="1:18" ht="12.75" customHeight="1" x14ac:dyDescent="0.2">
      <c r="A8" s="25" t="s">
        <v>47</v>
      </c>
      <c r="B8" s="25"/>
      <c r="C8" s="26" t="s">
        <v>33</v>
      </c>
      <c r="D8" s="25"/>
      <c r="E8" s="27" t="s">
        <v>817</v>
      </c>
      <c r="F8" s="25"/>
      <c r="G8" s="25"/>
      <c r="H8" s="25"/>
      <c r="I8" s="28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50</v>
      </c>
      <c r="B9" s="29" t="s">
        <v>33</v>
      </c>
      <c r="C9" s="29" t="s">
        <v>818</v>
      </c>
      <c r="D9" s="24" t="s">
        <v>52</v>
      </c>
      <c r="E9" s="30" t="s">
        <v>819</v>
      </c>
      <c r="F9" s="31" t="s">
        <v>820</v>
      </c>
      <c r="G9" s="32">
        <v>1</v>
      </c>
      <c r="H9" s="33">
        <v>0</v>
      </c>
      <c r="I9" s="33">
        <f>ROUND(ROUND(H9,2)*ROUND(G9,3),2)</f>
        <v>0</v>
      </c>
      <c r="O9">
        <f>(I9*21)/100</f>
        <v>0</v>
      </c>
      <c r="P9" t="s">
        <v>27</v>
      </c>
    </row>
    <row r="10" spans="1:18" x14ac:dyDescent="0.2">
      <c r="A10" s="34" t="s">
        <v>55</v>
      </c>
      <c r="E10" s="35" t="s">
        <v>821</v>
      </c>
    </row>
    <row r="11" spans="1:18" x14ac:dyDescent="0.2">
      <c r="A11" s="36" t="s">
        <v>57</v>
      </c>
      <c r="E11" s="37" t="s">
        <v>52</v>
      </c>
    </row>
    <row r="12" spans="1:18" x14ac:dyDescent="0.2">
      <c r="A12" t="s">
        <v>59</v>
      </c>
      <c r="E12" s="35" t="s">
        <v>52</v>
      </c>
    </row>
    <row r="13" spans="1:18" x14ac:dyDescent="0.2">
      <c r="A13" s="24" t="s">
        <v>50</v>
      </c>
      <c r="B13" s="29" t="s">
        <v>27</v>
      </c>
      <c r="C13" s="29" t="s">
        <v>822</v>
      </c>
      <c r="D13" s="24" t="s">
        <v>52</v>
      </c>
      <c r="E13" s="30" t="s">
        <v>823</v>
      </c>
      <c r="F13" s="31" t="s">
        <v>820</v>
      </c>
      <c r="G13" s="32">
        <v>1</v>
      </c>
      <c r="H13" s="33">
        <v>0</v>
      </c>
      <c r="I13" s="33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34" t="s">
        <v>55</v>
      </c>
      <c r="E14" s="35" t="s">
        <v>824</v>
      </c>
    </row>
    <row r="15" spans="1:18" x14ac:dyDescent="0.2">
      <c r="A15" s="36" t="s">
        <v>57</v>
      </c>
      <c r="E15" s="37" t="s">
        <v>52</v>
      </c>
    </row>
    <row r="16" spans="1:18" x14ac:dyDescent="0.2">
      <c r="A16" t="s">
        <v>59</v>
      </c>
      <c r="E16" s="35" t="s">
        <v>52</v>
      </c>
    </row>
    <row r="17" spans="1:18" x14ac:dyDescent="0.2">
      <c r="A17" s="24" t="s">
        <v>50</v>
      </c>
      <c r="B17" s="29" t="s">
        <v>26</v>
      </c>
      <c r="C17" s="29" t="s">
        <v>825</v>
      </c>
      <c r="D17" s="24" t="s">
        <v>52</v>
      </c>
      <c r="E17" s="30" t="s">
        <v>826</v>
      </c>
      <c r="F17" s="31" t="s">
        <v>820</v>
      </c>
      <c r="G17" s="32">
        <v>1</v>
      </c>
      <c r="H17" s="33">
        <v>0</v>
      </c>
      <c r="I17" s="33">
        <f>ROUND(ROUND(H17,2)*ROUND(G17,3),2)</f>
        <v>0</v>
      </c>
      <c r="O17">
        <f>(I17*21)/100</f>
        <v>0</v>
      </c>
      <c r="P17" t="s">
        <v>27</v>
      </c>
    </row>
    <row r="18" spans="1:18" x14ac:dyDescent="0.2">
      <c r="A18" s="34" t="s">
        <v>55</v>
      </c>
      <c r="E18" s="35" t="s">
        <v>827</v>
      </c>
    </row>
    <row r="19" spans="1:18" x14ac:dyDescent="0.2">
      <c r="A19" s="36" t="s">
        <v>57</v>
      </c>
      <c r="E19" s="37" t="s">
        <v>52</v>
      </c>
    </row>
    <row r="20" spans="1:18" x14ac:dyDescent="0.2">
      <c r="A20" t="s">
        <v>59</v>
      </c>
      <c r="E20" s="35" t="s">
        <v>52</v>
      </c>
    </row>
    <row r="21" spans="1:18" x14ac:dyDescent="0.2">
      <c r="A21" s="24" t="s">
        <v>50</v>
      </c>
      <c r="B21" s="29" t="s">
        <v>37</v>
      </c>
      <c r="C21" s="29" t="s">
        <v>828</v>
      </c>
      <c r="D21" s="24" t="s">
        <v>52</v>
      </c>
      <c r="E21" s="30" t="s">
        <v>829</v>
      </c>
      <c r="F21" s="31" t="s">
        <v>830</v>
      </c>
      <c r="G21" s="32">
        <v>1</v>
      </c>
      <c r="H21" s="33">
        <v>0</v>
      </c>
      <c r="I21" s="33">
        <f>ROUND(ROUND(H21,2)*ROUND(G21,3),2)</f>
        <v>0</v>
      </c>
      <c r="O21">
        <f>(I21*21)/100</f>
        <v>0</v>
      </c>
      <c r="P21" t="s">
        <v>27</v>
      </c>
    </row>
    <row r="22" spans="1:18" x14ac:dyDescent="0.2">
      <c r="A22" s="34" t="s">
        <v>55</v>
      </c>
      <c r="E22" s="35" t="s">
        <v>52</v>
      </c>
    </row>
    <row r="23" spans="1:18" x14ac:dyDescent="0.2">
      <c r="A23" s="36" t="s">
        <v>57</v>
      </c>
      <c r="E23" s="37" t="s">
        <v>52</v>
      </c>
    </row>
    <row r="24" spans="1:18" x14ac:dyDescent="0.2">
      <c r="A24" t="s">
        <v>59</v>
      </c>
      <c r="E24" s="35" t="s">
        <v>52</v>
      </c>
    </row>
    <row r="25" spans="1:18" ht="12.75" customHeight="1" x14ac:dyDescent="0.2">
      <c r="A25" s="12" t="s">
        <v>47</v>
      </c>
      <c r="B25" s="12"/>
      <c r="C25" s="38" t="s">
        <v>27</v>
      </c>
      <c r="D25" s="12"/>
      <c r="E25" s="27" t="s">
        <v>831</v>
      </c>
      <c r="F25" s="12"/>
      <c r="G25" s="12"/>
      <c r="H25" s="12"/>
      <c r="I25" s="39">
        <f>0+Q25</f>
        <v>0</v>
      </c>
      <c r="O25">
        <f>0+R25</f>
        <v>0</v>
      </c>
      <c r="Q25">
        <f>0+I26+I30+I34</f>
        <v>0</v>
      </c>
      <c r="R25">
        <f>0+O26+O30+O34</f>
        <v>0</v>
      </c>
    </row>
    <row r="26" spans="1:18" x14ac:dyDescent="0.2">
      <c r="A26" s="24" t="s">
        <v>50</v>
      </c>
      <c r="B26" s="29" t="s">
        <v>39</v>
      </c>
      <c r="C26" s="29" t="s">
        <v>832</v>
      </c>
      <c r="D26" s="24" t="s">
        <v>52</v>
      </c>
      <c r="E26" s="30" t="s">
        <v>833</v>
      </c>
      <c r="F26" s="31" t="s">
        <v>820</v>
      </c>
      <c r="G26" s="32">
        <v>1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8" x14ac:dyDescent="0.2">
      <c r="A27" s="34" t="s">
        <v>55</v>
      </c>
      <c r="E27" s="35" t="s">
        <v>834</v>
      </c>
    </row>
    <row r="28" spans="1:18" x14ac:dyDescent="0.2">
      <c r="A28" s="36" t="s">
        <v>57</v>
      </c>
      <c r="E28" s="37" t="s">
        <v>52</v>
      </c>
    </row>
    <row r="29" spans="1:18" x14ac:dyDescent="0.2">
      <c r="A29" t="s">
        <v>59</v>
      </c>
      <c r="E29" s="35" t="s">
        <v>52</v>
      </c>
    </row>
    <row r="30" spans="1:18" x14ac:dyDescent="0.2">
      <c r="A30" s="24" t="s">
        <v>50</v>
      </c>
      <c r="B30" s="29" t="s">
        <v>41</v>
      </c>
      <c r="C30" s="29" t="s">
        <v>835</v>
      </c>
      <c r="D30" s="24" t="s">
        <v>52</v>
      </c>
      <c r="E30" s="30" t="s">
        <v>836</v>
      </c>
      <c r="F30" s="31" t="s">
        <v>820</v>
      </c>
      <c r="G30" s="32">
        <v>1</v>
      </c>
      <c r="H30" s="33">
        <v>0</v>
      </c>
      <c r="I30" s="33">
        <f>ROUND(ROUND(H30,2)*ROUND(G30,3),2)</f>
        <v>0</v>
      </c>
      <c r="O30">
        <f>(I30*21)/100</f>
        <v>0</v>
      </c>
      <c r="P30" t="s">
        <v>27</v>
      </c>
    </row>
    <row r="31" spans="1:18" x14ac:dyDescent="0.2">
      <c r="A31" s="34" t="s">
        <v>55</v>
      </c>
      <c r="E31" s="35" t="s">
        <v>837</v>
      </c>
    </row>
    <row r="32" spans="1:18" x14ac:dyDescent="0.2">
      <c r="A32" s="36" t="s">
        <v>57</v>
      </c>
      <c r="E32" s="37" t="s">
        <v>52</v>
      </c>
    </row>
    <row r="33" spans="1:16" x14ac:dyDescent="0.2">
      <c r="A33" t="s">
        <v>59</v>
      </c>
      <c r="E33" s="35" t="s">
        <v>52</v>
      </c>
    </row>
    <row r="34" spans="1:16" x14ac:dyDescent="0.2">
      <c r="A34" s="24" t="s">
        <v>50</v>
      </c>
      <c r="B34" s="29" t="s">
        <v>78</v>
      </c>
      <c r="C34" s="29" t="s">
        <v>838</v>
      </c>
      <c r="D34" s="24" t="s">
        <v>52</v>
      </c>
      <c r="E34" s="30" t="s">
        <v>839</v>
      </c>
      <c r="F34" s="31" t="s">
        <v>820</v>
      </c>
      <c r="G34" s="32">
        <v>1</v>
      </c>
      <c r="H34" s="33">
        <v>0</v>
      </c>
      <c r="I34" s="33">
        <f>ROUND(ROUND(H34,2)*ROUND(G34,3),2)</f>
        <v>0</v>
      </c>
      <c r="O34">
        <f>(I34*21)/100</f>
        <v>0</v>
      </c>
      <c r="P34" t="s">
        <v>27</v>
      </c>
    </row>
    <row r="35" spans="1:16" x14ac:dyDescent="0.2">
      <c r="A35" s="34" t="s">
        <v>55</v>
      </c>
      <c r="E35" s="35" t="s">
        <v>840</v>
      </c>
    </row>
    <row r="36" spans="1:16" x14ac:dyDescent="0.2">
      <c r="A36" s="36" t="s">
        <v>57</v>
      </c>
      <c r="E36" s="37" t="s">
        <v>52</v>
      </c>
    </row>
    <row r="37" spans="1:16" x14ac:dyDescent="0.2">
      <c r="A37" t="s">
        <v>59</v>
      </c>
      <c r="E37" s="35" t="s">
        <v>52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D.1.3_PS 02-05-01</vt:lpstr>
      <vt:lpstr>D.2.3_SO 02-01-01</vt:lpstr>
      <vt:lpstr>D.2.3_SO 02-01-02</vt:lpstr>
      <vt:lpstr>D.2.3_SO 02-06-01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Bureš Jakub, Ing.</cp:lastModifiedBy>
  <dcterms:modified xsi:type="dcterms:W3CDTF">2023-05-05T05:58:37Z</dcterms:modified>
  <cp:category/>
  <cp:contentStatus/>
</cp:coreProperties>
</file>